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F15"/>
  <c r="H15" s="1"/>
  <c r="H14"/>
  <c r="G13"/>
  <c r="F13"/>
  <c r="G12"/>
  <c r="F12"/>
  <c r="G11"/>
  <c r="F11"/>
  <c r="G10"/>
  <c r="F10"/>
  <c r="G9"/>
  <c r="F9"/>
  <c r="H8"/>
  <c r="G8"/>
  <c r="F8"/>
  <c r="G7"/>
  <c r="F7"/>
  <c r="G6"/>
  <c r="F6"/>
  <c r="H7" l="1"/>
  <c r="H9"/>
  <c r="H12"/>
  <c r="H10"/>
  <c r="H6"/>
  <c r="H16" s="1"/>
  <c r="H11"/>
  <c r="H13"/>
</calcChain>
</file>

<file path=xl/sharedStrings.xml><?xml version="1.0" encoding="utf-8"?>
<sst xmlns="http://schemas.openxmlformats.org/spreadsheetml/2006/main" count="52" uniqueCount="40">
  <si>
    <t>КЕКВ 2220 - Медикаменти та перев'язувальні матеріали</t>
  </si>
  <si>
    <t>№ п/п</t>
  </si>
  <si>
    <t xml:space="preserve">Активна речовина
</t>
  </si>
  <si>
    <t>Найменування</t>
  </si>
  <si>
    <t xml:space="preserve">Склад і форма випуску
</t>
  </si>
  <si>
    <t>Од. вимір</t>
  </si>
  <si>
    <t>Кількість</t>
  </si>
  <si>
    <t>ціна за одиницю (грн)</t>
  </si>
  <si>
    <t>сума (тис.грн)</t>
  </si>
  <si>
    <t>Tacrolimus</t>
  </si>
  <si>
    <t>ЕНВАРСУС</t>
  </si>
  <si>
    <t>таблетки пролонгованої дії 0,75 мг</t>
  </si>
  <si>
    <t>таб.</t>
  </si>
  <si>
    <t>таблетки пролонгованої дії 1 мг</t>
  </si>
  <si>
    <t>таблетки пролонгованої дії 4 мг</t>
  </si>
  <si>
    <t>Натрію мікофенолат (Mycophenolic acid)</t>
  </si>
  <si>
    <t>Міфортик</t>
  </si>
  <si>
    <t>Таблетки, вкриті оболонкою, кишковорозчинні 180 мг</t>
  </si>
  <si>
    <t>Metoprolol</t>
  </si>
  <si>
    <t>Беталок</t>
  </si>
  <si>
    <t>розчин для ін'єкцій по 5 мл в ампулі</t>
  </si>
  <si>
    <t>амп.</t>
  </si>
  <si>
    <t>Urapidil</t>
  </si>
  <si>
    <t>ЕБРАНТИЛ</t>
  </si>
  <si>
    <t>розчин для ін'єкцій по 5 мл (25 мг) в ампулі</t>
  </si>
  <si>
    <t>Verapamil</t>
  </si>
  <si>
    <t>ВЕРАПАМІЛ</t>
  </si>
  <si>
    <t>розчин для ін'єкцій по 2 мл в ампул</t>
  </si>
  <si>
    <t>Amlodipine</t>
  </si>
  <si>
    <t>Амлодипін</t>
  </si>
  <si>
    <t>таблетки 5 мг</t>
  </si>
  <si>
    <t>Dobutamine</t>
  </si>
  <si>
    <t>ДОБУТАМІН АДМЕДА</t>
  </si>
  <si>
    <t>розчин для інфузій по 50 мл в ампулі</t>
  </si>
  <si>
    <t>10</t>
  </si>
  <si>
    <t>Norepinephrine</t>
  </si>
  <si>
    <t>НОРАДРЕНАЛІНУ ТАРТРАТ АГЕТАН 2 МГ/МЛ (БЕЗ СУЛЬФІТІВ)</t>
  </si>
  <si>
    <t>концентрат для 
розчину для інфузій по 4 мл в ампулі</t>
  </si>
  <si>
    <t>Всього</t>
  </si>
  <si>
    <t>частина 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</si>
</sst>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4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9" fontId="3" fillId="0" borderId="5" xfId="3" applyNumberFormat="1" applyFont="1" applyBorder="1" applyAlignment="1">
      <alignment horizontal="center" vertical="center" wrapText="1"/>
    </xf>
    <xf numFmtId="0" fontId="3" fillId="0" borderId="5" xfId="3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3" borderId="0" xfId="4" applyFont="1" applyFill="1" applyAlignment="1">
      <alignment horizontal="left" vertical="center" wrapText="1"/>
    </xf>
    <xf numFmtId="0" fontId="11" fillId="3" borderId="0" xfId="4" applyFont="1" applyFill="1" applyAlignment="1">
      <alignment horizontal="center" vertical="center" wrapText="1"/>
    </xf>
    <xf numFmtId="2" fontId="11" fillId="0" borderId="0" xfId="4" applyNumberFormat="1" applyFont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</cellXfs>
  <cellStyles count="5">
    <cellStyle name="Excel Built-in Normal 2" xfId="3"/>
    <cellStyle name="Обычный" xfId="0" builtinId="0"/>
    <cellStyle name="Обычный 10 2" xfId="2"/>
    <cellStyle name="Обычный 2 2" xfId="1"/>
    <cellStyle name="Обычный 5 1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1;&#1110;&#1082;&#1080;%20%20&#1076;&#1083;&#1103;%20&#1085;&#1080;&#1088;&#1082;&#1080;%20&#1085;&#1086;&#1074;&#11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."/>
      <sheetName val="2220"/>
      <sheetName val="2240"/>
    </sheetNames>
    <sheetDataSet>
      <sheetData sheetId="0"/>
      <sheetData sheetId="1">
        <row r="15">
          <cell r="H15">
            <v>2036.7043400000005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3" sqref="A3:F15"/>
    </sheetView>
  </sheetViews>
  <sheetFormatPr defaultRowHeight="15"/>
  <cols>
    <col min="2" max="2" width="14.7109375" customWidth="1"/>
    <col min="3" max="3" width="27.85546875" customWidth="1"/>
    <col min="4" max="4" width="37.140625" customWidth="1"/>
    <col min="8" max="8" width="13.28515625" customWidth="1"/>
  </cols>
  <sheetData>
    <row r="1" spans="1:8" ht="20.25">
      <c r="A1" s="27" t="s">
        <v>0</v>
      </c>
      <c r="B1" s="27"/>
      <c r="C1" s="27"/>
      <c r="D1" s="27"/>
      <c r="E1" s="27"/>
      <c r="F1" s="27"/>
      <c r="G1" s="27"/>
      <c r="H1" s="27"/>
    </row>
    <row r="2" spans="1:8" ht="38.25" customHeight="1">
      <c r="A2" s="4"/>
      <c r="B2" s="5"/>
      <c r="C2" s="40" t="s">
        <v>39</v>
      </c>
      <c r="D2" s="41"/>
      <c r="E2" s="41"/>
      <c r="F2" s="4"/>
      <c r="G2" s="4"/>
      <c r="H2" s="4"/>
    </row>
    <row r="3" spans="1:8">
      <c r="A3" s="28" t="s">
        <v>1</v>
      </c>
      <c r="B3" s="31" t="s">
        <v>2</v>
      </c>
      <c r="C3" s="31" t="s">
        <v>3</v>
      </c>
      <c r="D3" s="28" t="s">
        <v>4</v>
      </c>
      <c r="E3" s="34" t="s">
        <v>5</v>
      </c>
      <c r="F3" s="37" t="s">
        <v>6</v>
      </c>
      <c r="G3" s="37" t="s">
        <v>7</v>
      </c>
      <c r="H3" s="37" t="s">
        <v>8</v>
      </c>
    </row>
    <row r="4" spans="1:8">
      <c r="A4" s="29"/>
      <c r="B4" s="32"/>
      <c r="C4" s="32"/>
      <c r="D4" s="29"/>
      <c r="E4" s="35"/>
      <c r="F4" s="38"/>
      <c r="G4" s="38"/>
      <c r="H4" s="38"/>
    </row>
    <row r="5" spans="1:8">
      <c r="A5" s="30"/>
      <c r="B5" s="33"/>
      <c r="C5" s="33"/>
      <c r="D5" s="30"/>
      <c r="E5" s="36"/>
      <c r="F5" s="39"/>
      <c r="G5" s="39"/>
      <c r="H5" s="39"/>
    </row>
    <row r="6" spans="1:8" ht="15.75">
      <c r="A6" s="6">
        <v>1</v>
      </c>
      <c r="B6" s="7" t="s">
        <v>9</v>
      </c>
      <c r="C6" s="8" t="s">
        <v>10</v>
      </c>
      <c r="D6" s="9" t="s">
        <v>11</v>
      </c>
      <c r="E6" s="10" t="s">
        <v>12</v>
      </c>
      <c r="F6" s="11">
        <f>23*30</f>
        <v>690</v>
      </c>
      <c r="G6" s="12">
        <f>'[1]2220'!$H$15/30</f>
        <v>67.890144666666686</v>
      </c>
      <c r="H6" s="13">
        <f>F6*G6</f>
        <v>46844.199820000016</v>
      </c>
    </row>
    <row r="7" spans="1:8" ht="15.75">
      <c r="A7" s="6">
        <v>2</v>
      </c>
      <c r="B7" s="7" t="s">
        <v>9</v>
      </c>
      <c r="C7" s="8" t="s">
        <v>10</v>
      </c>
      <c r="D7" s="9" t="s">
        <v>13</v>
      </c>
      <c r="E7" s="10" t="s">
        <v>12</v>
      </c>
      <c r="F7" s="11">
        <f>23*60</f>
        <v>1380</v>
      </c>
      <c r="G7" s="12">
        <f>4653.06941/60</f>
        <v>77.551156833333337</v>
      </c>
      <c r="H7" s="13">
        <f t="shared" ref="H7:H15" si="0">F7*G7</f>
        <v>107020.59643000001</v>
      </c>
    </row>
    <row r="8" spans="1:8" ht="15.75">
      <c r="A8" s="6">
        <v>3</v>
      </c>
      <c r="B8" s="7" t="s">
        <v>9</v>
      </c>
      <c r="C8" s="8" t="s">
        <v>10</v>
      </c>
      <c r="D8" s="9" t="s">
        <v>14</v>
      </c>
      <c r="E8" s="10" t="s">
        <v>12</v>
      </c>
      <c r="F8" s="11">
        <f>23*30</f>
        <v>690</v>
      </c>
      <c r="G8" s="12">
        <f>9020.98703/30</f>
        <v>300.69956766666667</v>
      </c>
      <c r="H8" s="13">
        <f t="shared" si="0"/>
        <v>207482.70168999999</v>
      </c>
    </row>
    <row r="9" spans="1:8" ht="63">
      <c r="A9" s="6">
        <v>4</v>
      </c>
      <c r="B9" s="8" t="s">
        <v>15</v>
      </c>
      <c r="C9" s="14" t="s">
        <v>16</v>
      </c>
      <c r="D9" s="9" t="s">
        <v>17</v>
      </c>
      <c r="E9" s="10" t="s">
        <v>12</v>
      </c>
      <c r="F9" s="15">
        <f>120*45</f>
        <v>5400</v>
      </c>
      <c r="G9" s="12">
        <f>4413.75/120</f>
        <v>36.78125</v>
      </c>
      <c r="H9" s="13">
        <f>F9*G9</f>
        <v>198618.75</v>
      </c>
    </row>
    <row r="10" spans="1:8" ht="15.75">
      <c r="A10" s="6">
        <v>5</v>
      </c>
      <c r="B10" s="7" t="s">
        <v>18</v>
      </c>
      <c r="C10" s="8" t="s">
        <v>19</v>
      </c>
      <c r="D10" s="16" t="s">
        <v>20</v>
      </c>
      <c r="E10" s="10" t="s">
        <v>21</v>
      </c>
      <c r="F10" s="15">
        <f>5*10</f>
        <v>50</v>
      </c>
      <c r="G10" s="12">
        <f>596.70369/5</f>
        <v>119.34073800000002</v>
      </c>
      <c r="H10" s="13">
        <f t="shared" si="0"/>
        <v>5967.036900000001</v>
      </c>
    </row>
    <row r="11" spans="1:8" ht="31.5">
      <c r="A11" s="6">
        <v>6</v>
      </c>
      <c r="B11" s="7" t="s">
        <v>22</v>
      </c>
      <c r="C11" s="8" t="s">
        <v>23</v>
      </c>
      <c r="D11" s="9" t="s">
        <v>24</v>
      </c>
      <c r="E11" s="10" t="s">
        <v>21</v>
      </c>
      <c r="F11" s="15">
        <f>14*5</f>
        <v>70</v>
      </c>
      <c r="G11" s="12">
        <f>365.19956/5</f>
        <v>73.039912000000001</v>
      </c>
      <c r="H11" s="13">
        <f>F11*G11+0.02</f>
        <v>5112.8138400000007</v>
      </c>
    </row>
    <row r="12" spans="1:8" ht="15.75">
      <c r="A12" s="6">
        <v>7</v>
      </c>
      <c r="B12" s="14" t="s">
        <v>25</v>
      </c>
      <c r="C12" s="8" t="s">
        <v>26</v>
      </c>
      <c r="D12" s="9" t="s">
        <v>27</v>
      </c>
      <c r="E12" s="10" t="s">
        <v>21</v>
      </c>
      <c r="F12" s="17">
        <f>10*10</f>
        <v>100</v>
      </c>
      <c r="G12" s="12">
        <f>64.8527/10</f>
        <v>6.4852699999999999</v>
      </c>
      <c r="H12" s="13">
        <f>F12*G12</f>
        <v>648.52700000000004</v>
      </c>
    </row>
    <row r="13" spans="1:8" ht="15.75">
      <c r="A13" s="6">
        <v>8</v>
      </c>
      <c r="B13" s="14" t="s">
        <v>28</v>
      </c>
      <c r="C13" s="14" t="s">
        <v>29</v>
      </c>
      <c r="D13" s="18" t="s">
        <v>30</v>
      </c>
      <c r="E13" s="10" t="s">
        <v>12</v>
      </c>
      <c r="F13" s="15">
        <f>11*30</f>
        <v>330</v>
      </c>
      <c r="G13" s="12">
        <f>22.363/30</f>
        <v>0.74543333333333328</v>
      </c>
      <c r="H13" s="13">
        <f t="shared" si="0"/>
        <v>245.99299999999999</v>
      </c>
    </row>
    <row r="14" spans="1:8" ht="31.5">
      <c r="A14" s="6">
        <v>9</v>
      </c>
      <c r="B14" s="14" t="s">
        <v>31</v>
      </c>
      <c r="C14" s="8" t="s">
        <v>32</v>
      </c>
      <c r="D14" s="9" t="s">
        <v>33</v>
      </c>
      <c r="E14" s="10" t="s">
        <v>21</v>
      </c>
      <c r="F14" s="15" t="s">
        <v>34</v>
      </c>
      <c r="G14" s="12">
        <v>266.76704999999998</v>
      </c>
      <c r="H14" s="13">
        <f t="shared" si="0"/>
        <v>2667.6704999999997</v>
      </c>
    </row>
    <row r="15" spans="1:8" ht="47.25">
      <c r="A15" s="6">
        <v>10</v>
      </c>
      <c r="B15" s="8" t="s">
        <v>35</v>
      </c>
      <c r="C15" s="8" t="s">
        <v>36</v>
      </c>
      <c r="D15" s="9" t="s">
        <v>37</v>
      </c>
      <c r="E15" s="10" t="s">
        <v>21</v>
      </c>
      <c r="F15" s="15">
        <f>5*10</f>
        <v>50</v>
      </c>
      <c r="G15" s="12">
        <f>1627.08/10</f>
        <v>162.708</v>
      </c>
      <c r="H15" s="13">
        <f t="shared" si="0"/>
        <v>8135.4</v>
      </c>
    </row>
    <row r="16" spans="1:8" ht="18.75">
      <c r="A16" s="42" t="s">
        <v>38</v>
      </c>
      <c r="B16" s="43"/>
      <c r="C16" s="43"/>
      <c r="D16" s="43"/>
      <c r="E16" s="43"/>
      <c r="F16" s="43"/>
      <c r="G16" s="44"/>
      <c r="H16" s="19">
        <f>SUM(H6:H15)</f>
        <v>582743.68917999999</v>
      </c>
    </row>
    <row r="17" spans="1:8" ht="15.75">
      <c r="A17" s="20"/>
      <c r="B17" s="21"/>
      <c r="C17" s="22"/>
      <c r="D17" s="22"/>
      <c r="E17" s="1"/>
      <c r="F17" s="23"/>
      <c r="G17" s="24"/>
      <c r="H17" s="25"/>
    </row>
    <row r="18" spans="1:8" ht="20.25">
      <c r="A18" s="45"/>
      <c r="B18" s="45"/>
      <c r="C18" s="45"/>
      <c r="D18" s="26"/>
      <c r="E18" s="26"/>
      <c r="F18" s="45"/>
      <c r="G18" s="45"/>
      <c r="H18" s="45"/>
    </row>
    <row r="19" spans="1:8" ht="20.25">
      <c r="A19" s="2"/>
      <c r="B19" s="2"/>
      <c r="C19" s="26"/>
      <c r="D19" s="26"/>
      <c r="E19" s="3"/>
      <c r="F19" s="26"/>
      <c r="G19" s="2"/>
      <c r="H19" s="2"/>
    </row>
    <row r="20" spans="1:8" ht="20.25">
      <c r="A20" s="45"/>
      <c r="B20" s="45"/>
      <c r="C20" s="45"/>
      <c r="D20" s="26"/>
      <c r="E20" s="3"/>
      <c r="F20" s="45"/>
      <c r="G20" s="45"/>
      <c r="H20" s="45"/>
    </row>
  </sheetData>
  <mergeCells count="15">
    <mergeCell ref="A16:G16"/>
    <mergeCell ref="A18:C18"/>
    <mergeCell ref="F18:H18"/>
    <mergeCell ref="A20:C20"/>
    <mergeCell ref="F20:H20"/>
    <mergeCell ref="A1:H1"/>
    <mergeCell ref="A3:A5"/>
    <mergeCell ref="B3:B5"/>
    <mergeCell ref="C3:C5"/>
    <mergeCell ref="D3:D5"/>
    <mergeCell ref="E3:E5"/>
    <mergeCell ref="F3:F5"/>
    <mergeCell ref="G3:G5"/>
    <mergeCell ref="H3:H5"/>
    <mergeCell ref="C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2021-08-18T09:02:44Z</dcterms:modified>
</cp:coreProperties>
</file>