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3"/>
  <workbookPr filterPrivacy="1" defaultThemeVersion="124226"/>
  <xr:revisionPtr revIDLastSave="0" documentId="8_{52716F86-84E1-40AA-864B-5F0F91C4E38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реагенти" sheetId="9" r:id="rId1"/>
    <sheet name="пластик" sheetId="6" r:id="rId2"/>
  </sheets>
  <calcPr calcId="191029"/>
</workbook>
</file>

<file path=xl/calcChain.xml><?xml version="1.0" encoding="utf-8"?>
<calcChain xmlns="http://schemas.openxmlformats.org/spreadsheetml/2006/main">
  <c r="I7" i="9" l="1"/>
  <c r="I8" i="9" s="1"/>
  <c r="K7" i="9"/>
  <c r="K8" i="9" s="1"/>
  <c r="L7" i="9"/>
  <c r="I10" i="9"/>
  <c r="I11" i="9"/>
  <c r="I13" i="9"/>
  <c r="I15" i="9" s="1"/>
  <c r="I14" i="9"/>
  <c r="I18" i="9" l="1"/>
  <c r="M7" i="9"/>
  <c r="M8" i="9" s="1"/>
  <c r="N13" i="6"/>
  <c r="M13" i="6"/>
  <c r="K13" i="6"/>
  <c r="I13" i="6" l="1"/>
  <c r="O13" i="6" l="1"/>
  <c r="N10" i="6"/>
  <c r="M10" i="6"/>
  <c r="N9" i="6"/>
  <c r="M9" i="6"/>
  <c r="N8" i="6"/>
  <c r="M8" i="6"/>
  <c r="N6" i="6"/>
  <c r="M6" i="6"/>
  <c r="N18" i="6"/>
  <c r="N19" i="6"/>
  <c r="M19" i="6"/>
  <c r="K19" i="6"/>
  <c r="I19" i="6"/>
  <c r="I18" i="6"/>
  <c r="I17" i="6"/>
  <c r="I16" i="6"/>
  <c r="I15" i="6"/>
  <c r="I14" i="6"/>
  <c r="O14" i="6" s="1"/>
  <c r="I12" i="6"/>
  <c r="I11" i="6"/>
  <c r="I10" i="6"/>
  <c r="I9" i="6"/>
  <c r="I8" i="6"/>
  <c r="I7" i="6"/>
  <c r="I6" i="6"/>
  <c r="O6" i="6" s="1"/>
  <c r="K18" i="6"/>
  <c r="K17" i="6"/>
  <c r="K16" i="6"/>
  <c r="K15" i="6"/>
  <c r="N14" i="6"/>
  <c r="N15" i="6"/>
  <c r="N16" i="6"/>
  <c r="N17" i="6"/>
  <c r="M18" i="6"/>
  <c r="M17" i="6"/>
  <c r="M16" i="6"/>
  <c r="M14" i="6"/>
  <c r="M15" i="6"/>
  <c r="M7" i="6"/>
  <c r="K14" i="6"/>
  <c r="M12" i="6"/>
  <c r="K12" i="6"/>
  <c r="M11" i="6"/>
  <c r="K11" i="6"/>
  <c r="K10" i="6"/>
  <c r="K9" i="6"/>
  <c r="K8" i="6"/>
  <c r="K6" i="6"/>
  <c r="K7" i="6"/>
  <c r="N7" i="6"/>
  <c r="N11" i="6"/>
  <c r="N12" i="6"/>
  <c r="O8" i="6" l="1"/>
  <c r="O12" i="6"/>
  <c r="I20" i="6"/>
  <c r="O18" i="6"/>
  <c r="O9" i="6"/>
  <c r="O15" i="6"/>
  <c r="K20" i="6"/>
  <c r="O7" i="6"/>
  <c r="O20" i="6" s="1"/>
  <c r="O11" i="6"/>
  <c r="O16" i="6"/>
  <c r="O10" i="6"/>
  <c r="O17" i="6"/>
  <c r="O19" i="6"/>
  <c r="M20" i="6"/>
</calcChain>
</file>

<file path=xl/sharedStrings.xml><?xml version="1.0" encoding="utf-8"?>
<sst xmlns="http://schemas.openxmlformats.org/spreadsheetml/2006/main" count="142" uniqueCount="88">
  <si>
    <t xml:space="preserve">Медичний директор </t>
  </si>
  <si>
    <t>Члени робочої групи:</t>
  </si>
  <si>
    <t>Завідувач Українським Референс-центром з клінічної лабораторної діагностики та метрології</t>
  </si>
  <si>
    <t>Завідувач лабораторії медичної генетики СМГЦ</t>
  </si>
  <si>
    <t>№</t>
  </si>
  <si>
    <t>Одиниця виміру</t>
  </si>
  <si>
    <t>Кількість</t>
  </si>
  <si>
    <t xml:space="preserve">Медичний директор з медичних питань                       </t>
  </si>
  <si>
    <t>МТВ</t>
  </si>
  <si>
    <t>Завідувач відділом імуногістохімічних досліджень дитячого патологоанатомічного відділення</t>
  </si>
  <si>
    <t>Тетяна ІВАНОВА</t>
  </si>
  <si>
    <t>Сергій ЧЕРНИШУК</t>
  </si>
  <si>
    <t>Володимир СОВА</t>
  </si>
  <si>
    <t>Ольга ВИСТАВНИХ</t>
  </si>
  <si>
    <t>Вікторія ЯНОВСЬКА</t>
  </si>
  <si>
    <t>Наталія ОЛЬХОВИЧ</t>
  </si>
  <si>
    <t xml:space="preserve">Медичний директор з поліклінічной роботи                 </t>
  </si>
  <si>
    <t>Тест-набір для визначення біотинідази в зразках крові, висушених на фільтрувальному папері для скринінгу новонароджених на біотинідазну недостатність</t>
  </si>
  <si>
    <t>набір</t>
  </si>
  <si>
    <t>Тест-набір для визначення GALT в зразках крові, висушених на фільтрувальному папері для скринінгу новонароджених на галактоземію</t>
  </si>
  <si>
    <t>Тест-система ПЛР-РЧ  для одночасного скринінгу спінальної м’язової атрофії і тяжкого комбінованого імунодефіциту (SCID) в зразках крові новонароджених висушених на фільтрувальному папері з комплектом реагентів для екстракції ДНК</t>
  </si>
  <si>
    <t>Визначення галактозо-1-фосфат уріділтрансферазної активності в зразках крові, висушених на фільтрувальному папері, методом флуориметричного аналізу. Тест-набори повинні бути сумісні з автоматизованою системою NS2400. Набір повинен містити калібратори, контролі (які виготовлені на папері тієї ж якості, що і тестові бланки для забору крові) з рівнями активності GALT в областях значень, які відповідають їх концентрації у новонароджених в нормальному та патологічних станах. Можливість отримання результатів за одиничного визначення показника активності GALT у зразках крові новонароджених. Межа чутливості - не більше 0,2 од/дл. Постачальник повинен мати можливість поставки медичних виробів, для діагностики in vitro, партіями не менше 2 разів на рік з інтервалом не менше 4 місяців. Медичні вироби повинні мати відповідну комплектацію та неушкоджену упаковку з датами виробництва та кінцевими термінами придатності. Термін придатності тест-систем на момент поставки отримувачу повинен становити не менше 75 % від загального терміну придатності.</t>
  </si>
  <si>
    <t>Визначення біотинідази в зразках крові, висушених на фільтрувальному папері, методом флуориметричного аналізу. Тест-набори повинні бути сумісні з автоматизованою системою NS2400. Набір повинен містити калібратори, контролі (які виготовлені на папері тієї ж якості, що і тестові бланки для забору крові) з рівнями активності біотинідази в областях значень, які відповідають їх концентрації у новонароджених в нормальному та патологічних станах. Можливість отримання результатів за одиничного визначення показника активності біотинідази у зразках крові новонароджених. Постачальник повинен мати можливість поставки медичних виробів, для діагностики in vitro, партіями не менше 2 разів на рік з інтервалом не менше 4 місяців. Медичні вироби повинні мати відповідну комплектацію та неушкоджену упаковку з датами виробництва та кінцевими термінами придатності. Термін придатності тест-систем на момент поставки отримувачу повинен становити не менше 75 % від загального терміну придатності.</t>
  </si>
  <si>
    <t>60271                                               Галактоза-1-фосфат уріділтрансферази ІВД, набір, ферментний флуоресцентний аналіз</t>
  </si>
  <si>
    <t>52960                                            Біотинідаза IVD, набір, ферментний спектрофотометричний аналіз</t>
  </si>
  <si>
    <t>Назва медичного виробу</t>
  </si>
  <si>
    <t>Код НК</t>
  </si>
  <si>
    <t>Код ДК 021:2015</t>
  </si>
  <si>
    <t>201916822 - Наконечник піпетки</t>
  </si>
  <si>
    <t xml:space="preserve"> 33190000-8 - Медичне обладнання та вироби медичного призначення різні</t>
  </si>
  <si>
    <t xml:space="preserve">Код ДК 021:2015 </t>
  </si>
  <si>
    <t xml:space="preserve">Тест-набір для визначення амінокислот, вільного карнітину, ацилкарнітину та інших аналітів методом тандемной мас-спектрометрії в зразках крові, висушених на фільтрувальному папері для скринінгу новонароджених на вроджені метаболічні порушення
</t>
  </si>
  <si>
    <t xml:space="preserve">62019
Числені амінокислоти / метаболіти карнітину ІВД, набір, мас-спектрометричний аналіз / рідинна хроматографія
</t>
  </si>
  <si>
    <t xml:space="preserve">Тест-система  ПЛР у реальному часі для виявлення, ДНК послідовностей SMN1, TREC, KREC людини та внутрішнього контролю (ВК).  
-Тест-система має бути валідована для системи ПЛР в реальному часі  QuantStudioTM 5 (Applied Biosystems) з оптимізованим протоколом.
До складу набору, окрім реакційної суміші, входять:
• реагенти для екстракції ДНК із периферичної цільної крові, зразків крові висушених на фільтрувальному папері  або DBS-карт.
• Позитивний контроль та калібратори
-Екстракція ДНК та приготування ПЛР реакції проводяться вручну та можуть бути автоматизовані. Чутливість не менше 103 копій/мл
Термін придатності набору не менше 75 % від загального терміну придатності.
Постачальник повинен мати можливість поставки медичних виробів, для діагностики in vitro, партіями не менше 2 разів на рік з інтервалом не менше 4 місяців.
Зазначені вимоги повинні бути підтверджені наступними документами:
Копією документів, що підтверджують проведення оцінки відповідності запропонованого товару вимогам технічних регламентів, затверджених постановами КМУ № 753, № 754 від 02.10.2013 (декларації відповідності та, в разі необхідності, сертифікатів та/або свідоцтв тощо) на товар, що закуповується; 
</t>
  </si>
  <si>
    <t>59824 - Спінальної-м'язова атрофія (СМА) ІВД, набір реагентів, аналіз нуклеїнових кислот</t>
  </si>
  <si>
    <t>Загалом</t>
  </si>
  <si>
    <t>Планшет для ПЛР робіт на 96 лунок</t>
  </si>
  <si>
    <t>Оптичні плівки</t>
  </si>
  <si>
    <t>Адгезивні плівки</t>
  </si>
  <si>
    <t>Наконечники з фільтром, 1-20/30 мкл</t>
  </si>
  <si>
    <t>Наконечники з фільтром, 1-200 мкл</t>
  </si>
  <si>
    <t>Планшет для ПЛР робіт на 96 лунок - 0,2 мл стерильні, вільні від ДНКаз, РНКаз, ДНК людини, інгібіторів ПЛР та пірогенів, з юбкою</t>
  </si>
  <si>
    <t>Герметизуючя плівка з клеєвою основою, прозора, для ПЛР планшетів з виступаючим краєм, 50 мкм, з робочим діапазоном -40 +120 °C, вільні від ДНКаз, РНКаз, ДНК людини, інгібіторів ПЛР та пірогенів</t>
  </si>
  <si>
    <t>Герметизуючя плівка з клеєвою основою, прозора, для ПЛР планшетів з виступаючим краєм, 70 мкм, з робочим діапазоном -40 +120 °C, вільні від ДНКаз, РНКаз, ДНК людини, інгібіторів ПЛР та пірогенів</t>
  </si>
  <si>
    <t xml:space="preserve">Наконечники з фільтром, 1-20/30 мкл, стерильні, незабарвлені в штативі (960 шт.) вільні від ДНКаз, РНКаз, ДНК людини, інгібіторів ПЛР та пірогенів, повинні підходити до дозаторів 20-10 мкл Finnpipette Thermofisher, з обробленою поверхньою преміум сурфейс, довжина: 50,8 mm (+/- 0,2 mm) </t>
  </si>
  <si>
    <t xml:space="preserve">Наконечники з фільтром, 1-200 мкл, стерильні, незабарвлені в штативі (960 шт.) вільні від ДНКаз, РНКаз, ДНК людини, інгібіторів ПЛР та пірогенів, повинні підходити до дозаторів 200 мкл Finnpipette Thermofisher, з обробленою поверхньою преміум сурфейс, довжина: 59,5 mm (+/- 0,2 mm) </t>
  </si>
  <si>
    <t>шт</t>
  </si>
  <si>
    <t>62225 - Ємність для лабораторного аналізатора ІВД</t>
  </si>
  <si>
    <t>62229
Ковпачок пробірки / судини</t>
  </si>
  <si>
    <t>Загальна сума</t>
  </si>
  <si>
    <t xml:space="preserve">ІНФОРМАЦІЯ
про необхідні технічні, якісні та кількісні характеристики предмету закупівлі (витратні матеріали для неонатального скринінгу міжрегіональні)                                                                                                                                                                    </t>
  </si>
  <si>
    <t>Наконечники без фільтра, 100-1000 мкл</t>
  </si>
  <si>
    <t>Наконечники без фільтра, 1-200 мкл</t>
  </si>
  <si>
    <t>Наконечники без фільтра, 10 000 мкл</t>
  </si>
  <si>
    <t>Стріпи з прикріпленими кришками, 0,2 мл</t>
  </si>
  <si>
    <t>Мікропробірки 2 мл, круглодонні з прикріпленою кришкою</t>
  </si>
  <si>
    <t>Планшет чорний круглодонний (ІФА)</t>
  </si>
  <si>
    <t xml:space="preserve">Кришки для планшета прозорого круглодонного для ІФА </t>
  </si>
  <si>
    <t>Кількість, уп.</t>
  </si>
  <si>
    <t>Сума, грн</t>
  </si>
  <si>
    <t>Набір для визначення амінокислот і ацилкарнітинів в висушених зразках крові для не менш ніж 960 аналізів (має бути призначений для визначення наступного переліку аналітів: аланін, аргінін, Аспарагінова кислота, Цитрулін, Глутамінова кислота, гліцин, лейцин, Метіонін, Орнітин, Фенілаланін, Пролін, тирозин, валін, вільний карнітин, С2-карнітин, С3-карнітин, C4-карнітин, C5-карнітин, C5DC-карнітин, С6-карнітин, C8-карнітин, C10-карнітин, C12-карнітин, C14-карнітин, C16-карнітин, C18-карнітин
Набір має містити:
мобільна фаза 1000 мл або більше
внутрішній стандарт ліофілізований, що має  містити Аланін-D4 - 1,12 мг/л або 13C3 15N-0,233 мг/л, Аргінін-D7 - 0,54 мг/л або 13C6 - 0.451 мг/л, Аспарагінова кислота-D3 - 1,63 мг/л або 13C4 - 0.343 мг/л, Цитрулін-D2 - 0,55 мг/л або 2H7- 0.456 мг/л, Глутамінова кислота-D5 - 1,83 мг/л або 13C5 - 0.380 мг/л, Гліцин-13C2, 15N - 1,67 мг/л або 2- 13C 15N - 0.964 мг/л, Лейцин-D3 - 1,65 мг/л або 2H3 - 0.336 мг/л, Метіонін-D3 - 0,71 мг/л або 2H3 - 0.381 мг/л, Орнітин-D6 - 1,01 мг/л або 2H6 - 0.346 мг/л, Фенілаланін-D5 - 1,05 мг/л або 13C6 - 0.428 мг/л, Тирозин-D4 - 1,64 мг/л або 13C6 - 0.468 мг/л, Валін-D8 - 1,11 мг/л або  2H8 - 0.313  мг/л, C0-карнітин-D9 - 0,131 мг/л або 2H9-C0 - 0.110 мг/л, C2-карнітин-D3 - 0,065 мг/л або 2H3-C2 - 0.039 мг/л, C3-карнітин-D3 - 0,018 мг/л або 2H3-C3 - 0.009 мг/л, C4-карнітин-D3 - 0,009 мг/л або 2H3-C4 - 0.009 мг/л, C5-карнітин-D9 - 0,011 мг/л або 2H9-C5 - 0.009 мг/л, C5DC-карнітин-D6 - 0,01 мг/л або 2H9-C5DC - 0.013 мг/л, C6-карнітин-D3 - 0,01 мг/л або 2H3-C6 - 0.009 мг/л, C8-карнітин-D3 - 0,012 мг/л або 2H3-C8 - 0.012 мг/л, C10-Карнітин-D3 - 0,014 мг/л або 2H3-C10 - 0.011 мг/л, C12-Карнітин-D3 - 0,014 мг/л або 2H3-C12 - 0.012 мг/л, C14-Карнітин-D3 - 0,014 мг/л або 2H3-C14 - 0.010 мг/л, C16-Карнітин-D3 - 0,031 мг/л або 2H3-C16 - 0.042 мг/л, C18-Карнітин-D3 - 0,03 мг/л або 2H3-C18 - 0.045 мг/л, промивний розчин 1000 мл або більше, Контрольна картка з амінокислотами та ацилкарнітинами у висушених плямамах крові (не менше ніж 3 плями на картці) сумісна с системою DBS-500 повинна мати не менше 2 карток з різними рівнями 
Набір має бути протестованим з мас-спектрометричним детектором Waters Acquity TQD 
Повернення амінокислот при використанні детектору Waters Acquity TQD повинно бути в межах 81-129%
Повернення карнітинів при використанні детектору Waters Acquity TQD повинно бути в межах 48-115%
Медичні вироби повинні мати відповідну комплектацію та неушкоджену упаковку з датами виробництва та кінцевими термінами придатності.</t>
  </si>
  <si>
    <t>Планшет прозорий круглодонний (ІФА)</t>
  </si>
  <si>
    <t>уп.</t>
  </si>
  <si>
    <t>Наконечники без фільтра, об'ємом 100-1000 мкл. Блакитного кольору.Кількість в упаковці не менше  500 шт/уп</t>
  </si>
  <si>
    <t>Наконечники без фільтра, об'ємом 10-200 мкл. Жовтого кольору.Кількість в упаковці не менше  1000 шт/уп</t>
  </si>
  <si>
    <t>Наконечники без фільтра, прозорі, об'ємом 1000-10000 мкл. Кількість в упаковці не менше  100 шт/уп</t>
  </si>
  <si>
    <t>Ціна 2 за одиницю, грн</t>
  </si>
  <si>
    <t>Ціна 1 за одиницю, грн</t>
  </si>
  <si>
    <t>Ціна 3 за одиницю, грн</t>
  </si>
  <si>
    <t>Середня ціна, грн</t>
  </si>
  <si>
    <t>Середня сума, грн</t>
  </si>
  <si>
    <t>Кришка для планшета з U-подібним дном 96-лункового. Прозорі кришки розміром 86x128 мм. Стерильна індивідуальна  упаковка (1 шт. / уп.)</t>
  </si>
  <si>
    <t>• прозорий планшет з U-подібним дном - призначений для внесення в його лунки різних реагентів обсягом від 0,05 до 0,2 мл для наступних процедур термостатування, мікроскопування або післяопераційних досліджень.
Планшет повинен складатися з:
• корпуса розміром 86х128 мм з 96 лунками;
• алфавітно-цифрова сітка на корпусі планшета для зручності ідентифікації зразків.
• індивідуальна упаковка (1 шт. / уп.)</t>
  </si>
  <si>
    <t>Круглодонні мікропробірки об'ємом 2 мл з прикріпленною кришкою, стерильні, вільні від ДНКаз, РНКаз, ДНК людини, АТФ та пірогенів. Фасування: не менше 1000 шт/уп</t>
  </si>
  <si>
    <t>Мікропланшет на 96 лунок U-подібної форми, вільний від ДНКаз, РНКаз, ДНК людини, інгібіторів ПЛР та пірогенів. Чорного кольору, 100 шт./уп</t>
  </si>
  <si>
    <t>Стріп на 8 мікропробірок  об’ємом 0,2 мл
застосовуються для ПЛР-досліджень. Стрипи поставляються стерильними, вільними від ДНК людини, ДНКз, РНКз, пирогенів і інгібіторів ПЛР.
Стрипи поставляються з індивідуальними кришками до кожної пробірки. Упаковка не менше 120 шт/уп.</t>
  </si>
  <si>
    <t>Сума 1, грн</t>
  </si>
  <si>
    <t>Цінасередня одиницю, грн</t>
  </si>
  <si>
    <t>Сума середня, грн</t>
  </si>
  <si>
    <t>Наконечники без фільтра, 5000 мкл</t>
  </si>
  <si>
    <t>Наконечники без фільтра, прозорі, об'ємом 5000 мкл. Кількість в упаковці не менше  500 шт/уп</t>
  </si>
  <si>
    <t>Код ДК 021:2015 – 33696500-0 - Лабораторні реактиви</t>
  </si>
  <si>
    <t xml:space="preserve"> Код ДК 021:2015 – 33696500-0 - Лабораторні реактиви</t>
  </si>
  <si>
    <t>ЛОТ 1 - Лабораторні реактиви</t>
  </si>
  <si>
    <t>ЛОТ 2 - Лабораторні реактиви</t>
  </si>
  <si>
    <t>ЛОТ 3 - Лабораторні реактиви</t>
  </si>
  <si>
    <t>Назва лабораторного реактиву</t>
  </si>
  <si>
    <t xml:space="preserve">Обгрунтування
про необхідні технічні, якісні та кількісні характеристики предмету закупівлі (реагенти для неонатального скринінгу міжрегіональні)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</si>
</sst>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₴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3" fillId="0" borderId="0"/>
  </cellStyleXfs>
  <cellXfs count="112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1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 wrapText="1"/>
    </xf>
    <xf numFmtId="4" fontId="10" fillId="0" borderId="1" xfId="2" applyNumberFormat="1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 wrapText="1"/>
    </xf>
    <xf numFmtId="0" fontId="10" fillId="0" borderId="0" xfId="2" applyFont="1"/>
    <xf numFmtId="0" fontId="10" fillId="0" borderId="1" xfId="2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7" fillId="0" borderId="0" xfId="0" applyFont="1"/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1" fontId="12" fillId="0" borderId="4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justify" vertical="center" wrapText="1"/>
    </xf>
    <xf numFmtId="4" fontId="12" fillId="0" borderId="1" xfId="0" applyNumberFormat="1" applyFont="1" applyFill="1" applyBorder="1" applyAlignment="1">
      <alignment vertical="center" wrapText="1"/>
    </xf>
    <xf numFmtId="164" fontId="10" fillId="0" borderId="1" xfId="0" applyNumberFormat="1" applyFont="1" applyBorder="1" applyAlignment="1">
      <alignment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vertical="center"/>
    </xf>
    <xf numFmtId="0" fontId="15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left" vertical="top" wrapText="1"/>
    </xf>
    <xf numFmtId="0" fontId="16" fillId="0" borderId="0" xfId="0" applyFont="1"/>
    <xf numFmtId="0" fontId="1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4" fontId="15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15" fillId="0" borderId="4" xfId="0" applyFont="1" applyBorder="1" applyAlignment="1">
      <alignment horizontal="left"/>
    </xf>
    <xf numFmtId="0" fontId="14" fillId="0" borderId="4" xfId="0" applyFont="1" applyBorder="1" applyAlignment="1">
      <alignment horizontal="center" vertical="center"/>
    </xf>
    <xf numFmtId="1" fontId="10" fillId="0" borderId="4" xfId="0" applyNumberFormat="1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4" fontId="10" fillId="0" borderId="5" xfId="2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4" fontId="21" fillId="2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/>
    <xf numFmtId="0" fontId="12" fillId="0" borderId="0" xfId="0" applyFont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vertical="center"/>
    </xf>
    <xf numFmtId="0" fontId="6" fillId="0" borderId="5" xfId="2" applyFont="1" applyFill="1" applyBorder="1" applyAlignment="1">
      <alignment wrapText="1"/>
    </xf>
    <xf numFmtId="0" fontId="6" fillId="0" borderId="1" xfId="2" applyFont="1" applyFill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left" wrapText="1"/>
    </xf>
    <xf numFmtId="0" fontId="10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8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3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</cellXfs>
  <cellStyles count="4">
    <cellStyle name="Звичайний" xfId="0" builtinId="0"/>
    <cellStyle name="Звичайний 2" xfId="1" xr:uid="{00000000-0005-0000-0000-000000000000}"/>
    <cellStyle name="Звичайний 3" xfId="2" xr:uid="{00000000-0005-0000-0000-000001000000}"/>
    <cellStyle name="Обычный 2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6"/>
  <sheetViews>
    <sheetView tabSelected="1" zoomScale="80" zoomScaleNormal="80" workbookViewId="0">
      <selection activeCell="A20" sqref="A20:XFD26"/>
    </sheetView>
  </sheetViews>
  <sheetFormatPr defaultColWidth="9.140625" defaultRowHeight="15" x14ac:dyDescent="0.25"/>
  <cols>
    <col min="1" max="1" width="5.85546875" style="2" customWidth="1"/>
    <col min="2" max="2" width="31.28515625" style="2" customWidth="1"/>
    <col min="3" max="3" width="103.42578125" style="42" customWidth="1"/>
    <col min="4" max="4" width="24.7109375" style="2" customWidth="1"/>
    <col min="5" max="5" width="24.85546875" style="2" customWidth="1"/>
    <col min="6" max="6" width="10.28515625" style="2" customWidth="1"/>
    <col min="7" max="7" width="8.7109375" style="6" customWidth="1"/>
    <col min="8" max="8" width="14.42578125" style="4" customWidth="1"/>
    <col min="9" max="9" width="15.5703125" style="6" customWidth="1"/>
    <col min="10" max="10" width="14.42578125" style="4" customWidth="1"/>
    <col min="11" max="11" width="15.5703125" style="100" customWidth="1"/>
    <col min="12" max="12" width="14.42578125" style="4" customWidth="1"/>
    <col min="13" max="13" width="15.5703125" style="100" customWidth="1"/>
    <col min="14" max="16384" width="9.140625" style="1"/>
  </cols>
  <sheetData>
    <row r="1" spans="1:13" x14ac:dyDescent="0.25">
      <c r="B1" s="102" t="s">
        <v>87</v>
      </c>
      <c r="C1" s="102"/>
      <c r="D1" s="102"/>
      <c r="E1" s="102"/>
      <c r="F1" s="102"/>
      <c r="G1" s="102"/>
      <c r="H1" s="102"/>
      <c r="I1" s="102"/>
      <c r="J1" s="1"/>
      <c r="K1" s="1"/>
      <c r="L1" s="1"/>
      <c r="M1" s="1"/>
    </row>
    <row r="2" spans="1:13" x14ac:dyDescent="0.25">
      <c r="B2" s="102"/>
      <c r="C2" s="102"/>
      <c r="D2" s="102"/>
      <c r="E2" s="102"/>
      <c r="F2" s="102"/>
      <c r="G2" s="102"/>
      <c r="H2" s="102"/>
      <c r="I2" s="102"/>
      <c r="J2" s="1"/>
      <c r="K2" s="1"/>
      <c r="L2" s="1"/>
      <c r="M2" s="1"/>
    </row>
    <row r="3" spans="1:13" x14ac:dyDescent="0.25">
      <c r="B3" s="102"/>
      <c r="C3" s="102"/>
      <c r="D3" s="102"/>
      <c r="E3" s="102"/>
      <c r="F3" s="102"/>
      <c r="G3" s="102"/>
      <c r="H3" s="102"/>
      <c r="I3" s="102"/>
      <c r="J3" s="1"/>
      <c r="K3" s="1"/>
      <c r="L3" s="1"/>
      <c r="M3" s="1"/>
    </row>
    <row r="4" spans="1:13" x14ac:dyDescent="0.25">
      <c r="B4" s="103"/>
      <c r="C4" s="103"/>
      <c r="D4" s="103"/>
      <c r="E4" s="103"/>
      <c r="F4" s="103"/>
      <c r="G4" s="103"/>
      <c r="H4" s="103"/>
      <c r="I4" s="103"/>
      <c r="J4" s="1"/>
      <c r="K4" s="1"/>
      <c r="L4" s="1"/>
      <c r="M4" s="1"/>
    </row>
    <row r="5" spans="1:13" s="14" customFormat="1" ht="47.25" x14ac:dyDescent="0.25">
      <c r="A5" s="15" t="s">
        <v>4</v>
      </c>
      <c r="B5" s="30" t="s">
        <v>86</v>
      </c>
      <c r="C5" s="40" t="s">
        <v>8</v>
      </c>
      <c r="D5" s="30" t="s">
        <v>26</v>
      </c>
      <c r="E5" s="30" t="s">
        <v>30</v>
      </c>
      <c r="F5" s="30" t="s">
        <v>5</v>
      </c>
      <c r="G5" s="31" t="s">
        <v>6</v>
      </c>
      <c r="H5" s="31" t="s">
        <v>67</v>
      </c>
      <c r="I5" s="18" t="s">
        <v>76</v>
      </c>
      <c r="J5" s="17" t="s">
        <v>66</v>
      </c>
      <c r="K5" s="18" t="s">
        <v>59</v>
      </c>
      <c r="L5" s="17" t="s">
        <v>77</v>
      </c>
      <c r="M5" s="18" t="s">
        <v>78</v>
      </c>
    </row>
    <row r="6" spans="1:13" s="50" customFormat="1" ht="18.75" x14ac:dyDescent="0.25">
      <c r="A6" s="110" t="s">
        <v>83</v>
      </c>
      <c r="B6" s="111"/>
      <c r="C6" s="111"/>
      <c r="D6" s="111"/>
      <c r="E6" s="111"/>
      <c r="F6" s="111"/>
      <c r="G6" s="111"/>
      <c r="H6" s="111"/>
      <c r="I6" s="111"/>
    </row>
    <row r="7" spans="1:13" s="14" customFormat="1" ht="357.75" customHeight="1" x14ac:dyDescent="0.25">
      <c r="A7" s="15">
        <v>1</v>
      </c>
      <c r="B7" s="32" t="s">
        <v>31</v>
      </c>
      <c r="C7" s="101" t="s">
        <v>60</v>
      </c>
      <c r="D7" s="33" t="s">
        <v>32</v>
      </c>
      <c r="E7" s="20" t="s">
        <v>81</v>
      </c>
      <c r="F7" s="23" t="s">
        <v>18</v>
      </c>
      <c r="G7" s="21">
        <v>25</v>
      </c>
      <c r="H7" s="34">
        <v>168846</v>
      </c>
      <c r="I7" s="35">
        <f>G7*H7</f>
        <v>4221150</v>
      </c>
      <c r="J7" s="34">
        <v>176000</v>
      </c>
      <c r="K7" s="35">
        <f>J7*G7</f>
        <v>4400000</v>
      </c>
      <c r="L7" s="34">
        <f>(H7+J7)/2</f>
        <v>172423</v>
      </c>
      <c r="M7" s="35">
        <f>(I7+K7)/2</f>
        <v>4310575</v>
      </c>
    </row>
    <row r="8" spans="1:13" s="14" customFormat="1" ht="61.5" customHeight="1" x14ac:dyDescent="0.25">
      <c r="A8" s="29"/>
      <c r="B8" s="78" t="s">
        <v>35</v>
      </c>
      <c r="C8" s="62"/>
      <c r="D8" s="63"/>
      <c r="E8" s="63"/>
      <c r="F8" s="64"/>
      <c r="G8" s="65"/>
      <c r="H8" s="65"/>
      <c r="I8" s="35">
        <f>SUM(I7)</f>
        <v>4221150</v>
      </c>
      <c r="J8" s="65"/>
      <c r="K8" s="35">
        <f>SUM(K7)</f>
        <v>4400000</v>
      </c>
      <c r="L8" s="65"/>
      <c r="M8" s="35">
        <f>SUM(M4:M7)</f>
        <v>4310575</v>
      </c>
    </row>
    <row r="9" spans="1:13" s="50" customFormat="1" ht="27" customHeight="1" x14ac:dyDescent="0.25">
      <c r="A9" s="110" t="s">
        <v>84</v>
      </c>
      <c r="B9" s="111"/>
      <c r="C9" s="111"/>
      <c r="D9" s="111"/>
      <c r="E9" s="111"/>
      <c r="F9" s="111"/>
      <c r="G9" s="111"/>
      <c r="H9" s="111"/>
      <c r="I9" s="111"/>
    </row>
    <row r="10" spans="1:13" s="14" customFormat="1" ht="229.5" x14ac:dyDescent="0.25">
      <c r="A10" s="15">
        <v>1</v>
      </c>
      <c r="B10" s="32" t="s">
        <v>20</v>
      </c>
      <c r="C10" s="101" t="s">
        <v>33</v>
      </c>
      <c r="D10" s="36" t="s">
        <v>34</v>
      </c>
      <c r="E10" s="20" t="s">
        <v>82</v>
      </c>
      <c r="F10" s="23" t="s">
        <v>18</v>
      </c>
      <c r="G10" s="21">
        <v>295</v>
      </c>
      <c r="H10" s="37">
        <v>27252.9</v>
      </c>
      <c r="I10" s="35">
        <f>G10*H10</f>
        <v>8039605.5</v>
      </c>
      <c r="J10" s="37"/>
      <c r="K10" s="35"/>
      <c r="L10" s="37"/>
      <c r="M10" s="35"/>
    </row>
    <row r="11" spans="1:13" s="14" customFormat="1" ht="15.75" x14ac:dyDescent="0.25">
      <c r="A11" s="29"/>
      <c r="B11" s="78" t="s">
        <v>35</v>
      </c>
      <c r="C11" s="62"/>
      <c r="D11" s="63"/>
      <c r="E11" s="63"/>
      <c r="F11" s="64"/>
      <c r="G11" s="65"/>
      <c r="H11" s="65"/>
      <c r="I11" s="35">
        <f>I10</f>
        <v>8039605.5</v>
      </c>
      <c r="J11" s="65"/>
      <c r="K11" s="35"/>
      <c r="L11" s="65"/>
      <c r="M11" s="35"/>
    </row>
    <row r="12" spans="1:13" s="50" customFormat="1" ht="18.75" x14ac:dyDescent="0.25">
      <c r="A12" s="110" t="s">
        <v>85</v>
      </c>
      <c r="B12" s="111"/>
      <c r="C12" s="111"/>
      <c r="D12" s="111"/>
      <c r="E12" s="111"/>
      <c r="F12" s="111"/>
      <c r="G12" s="111"/>
      <c r="H12" s="111"/>
      <c r="I12" s="111"/>
    </row>
    <row r="13" spans="1:13" s="11" customFormat="1" ht="128.25" x14ac:dyDescent="0.25">
      <c r="A13" s="66">
        <v>1</v>
      </c>
      <c r="B13" s="67" t="s">
        <v>17</v>
      </c>
      <c r="C13" s="87" t="s">
        <v>21</v>
      </c>
      <c r="D13" s="13" t="s">
        <v>24</v>
      </c>
      <c r="E13" s="68" t="s">
        <v>81</v>
      </c>
      <c r="F13" s="69" t="s">
        <v>18</v>
      </c>
      <c r="G13" s="66">
        <v>30</v>
      </c>
      <c r="H13" s="70">
        <v>28067.17</v>
      </c>
      <c r="I13" s="70">
        <f>G13*H13</f>
        <v>842015.1</v>
      </c>
      <c r="J13" s="70"/>
      <c r="K13" s="70"/>
      <c r="L13" s="70"/>
      <c r="M13" s="70"/>
    </row>
    <row r="14" spans="1:13" s="11" customFormat="1" ht="115.5" x14ac:dyDescent="0.25">
      <c r="A14" s="7">
        <v>2</v>
      </c>
      <c r="B14" s="10" t="s">
        <v>19</v>
      </c>
      <c r="C14" s="88" t="s">
        <v>22</v>
      </c>
      <c r="D14" s="12" t="s">
        <v>23</v>
      </c>
      <c r="E14" s="12" t="s">
        <v>81</v>
      </c>
      <c r="F14" s="8" t="s">
        <v>18</v>
      </c>
      <c r="G14" s="7">
        <v>30</v>
      </c>
      <c r="H14" s="9">
        <v>28892.14</v>
      </c>
      <c r="I14" s="9">
        <f>G14*H14</f>
        <v>866764.2</v>
      </c>
      <c r="J14" s="9"/>
      <c r="K14" s="9"/>
      <c r="L14" s="9"/>
      <c r="M14" s="9"/>
    </row>
    <row r="15" spans="1:13" s="14" customFormat="1" ht="15.75" x14ac:dyDescent="0.25">
      <c r="A15" s="15"/>
      <c r="B15" s="79" t="s">
        <v>35</v>
      </c>
      <c r="C15" s="41"/>
      <c r="D15" s="38"/>
      <c r="E15" s="38"/>
      <c r="F15" s="39"/>
      <c r="G15" s="21"/>
      <c r="H15" s="21"/>
      <c r="I15" s="22">
        <f>SUM(I13:I14)</f>
        <v>1708779.2999999998</v>
      </c>
      <c r="J15" s="21"/>
      <c r="K15" s="22"/>
      <c r="L15" s="21"/>
      <c r="M15" s="22"/>
    </row>
    <row r="16" spans="1:13" s="14" customFormat="1" ht="15.75" x14ac:dyDescent="0.25">
      <c r="A16" s="77"/>
      <c r="B16" s="80" t="s">
        <v>35</v>
      </c>
      <c r="C16" s="81"/>
      <c r="D16" s="82"/>
      <c r="E16" s="83"/>
      <c r="F16" s="84"/>
      <c r="G16" s="85"/>
      <c r="H16" s="86"/>
      <c r="I16" s="57"/>
      <c r="J16" s="86"/>
      <c r="K16" s="57"/>
      <c r="L16" s="86"/>
      <c r="M16" s="57"/>
    </row>
    <row r="17" spans="1:13" s="14" customFormat="1" ht="15.75" x14ac:dyDescent="0.25">
      <c r="A17" s="77"/>
      <c r="C17" s="52"/>
      <c r="D17" s="53"/>
      <c r="E17" s="53"/>
      <c r="F17" s="54"/>
      <c r="G17" s="55"/>
      <c r="H17" s="55"/>
      <c r="I17" s="56"/>
      <c r="J17" s="55"/>
      <c r="K17" s="56"/>
      <c r="L17" s="55"/>
      <c r="M17" s="56"/>
    </row>
    <row r="18" spans="1:13" s="14" customFormat="1" ht="15.75" x14ac:dyDescent="0.25">
      <c r="A18" s="77"/>
      <c r="B18" s="51" t="s">
        <v>49</v>
      </c>
      <c r="C18" s="52"/>
      <c r="D18" s="53"/>
      <c r="E18" s="53"/>
      <c r="F18" s="54"/>
      <c r="G18" s="55"/>
      <c r="H18" s="55"/>
      <c r="I18" s="56">
        <f>I15+I8+I11</f>
        <v>13969534.800000001</v>
      </c>
      <c r="J18" s="55"/>
      <c r="K18" s="56"/>
      <c r="L18" s="55"/>
      <c r="M18" s="56"/>
    </row>
    <row r="19" spans="1:13" s="14" customFormat="1" ht="15.75" x14ac:dyDescent="0.25">
      <c r="A19" s="29"/>
      <c r="B19" s="80"/>
      <c r="C19" s="52"/>
      <c r="D19" s="53"/>
      <c r="E19" s="53"/>
      <c r="F19" s="54"/>
      <c r="G19" s="55"/>
      <c r="H19" s="55"/>
      <c r="I19" s="56"/>
      <c r="J19" s="55"/>
      <c r="K19" s="56"/>
      <c r="L19" s="55"/>
      <c r="M19" s="56"/>
    </row>
    <row r="20" spans="1:13" s="3" customFormat="1" ht="18.75" customHeight="1" x14ac:dyDescent="0.25">
      <c r="A20" s="2"/>
      <c r="B20" s="1"/>
      <c r="C20" s="43"/>
      <c r="D20" s="1"/>
      <c r="E20" s="1"/>
      <c r="F20" s="1"/>
      <c r="G20" s="6"/>
      <c r="H20" s="4"/>
      <c r="I20" s="6"/>
      <c r="J20" s="4"/>
      <c r="K20" s="100"/>
      <c r="L20" s="4"/>
      <c r="M20" s="100"/>
    </row>
    <row r="21" spans="1:13" s="3" customFormat="1" x14ac:dyDescent="0.25">
      <c r="A21" s="2"/>
      <c r="B21" s="106"/>
      <c r="C21" s="106"/>
      <c r="D21" s="106"/>
      <c r="E21" s="106"/>
      <c r="F21" s="6"/>
      <c r="G21" s="6"/>
      <c r="H21" s="4"/>
      <c r="I21" s="6"/>
      <c r="J21" s="4"/>
      <c r="K21" s="100"/>
      <c r="L21" s="4"/>
      <c r="M21" s="100"/>
    </row>
    <row r="22" spans="1:13" s="3" customFormat="1" x14ac:dyDescent="0.25">
      <c r="A22" s="2"/>
      <c r="B22" s="1"/>
      <c r="C22" s="43"/>
      <c r="D22" s="1"/>
      <c r="E22" s="1"/>
      <c r="F22" s="1"/>
      <c r="G22" s="6"/>
      <c r="H22" s="4"/>
      <c r="I22" s="6"/>
      <c r="J22" s="4"/>
      <c r="K22" s="100"/>
      <c r="L22" s="4"/>
      <c r="M22" s="100"/>
    </row>
    <row r="23" spans="1:13" s="3" customFormat="1" x14ac:dyDescent="0.25">
      <c r="A23" s="2"/>
      <c r="B23" s="106"/>
      <c r="C23" s="106"/>
      <c r="D23" s="106"/>
      <c r="E23" s="106"/>
      <c r="F23" s="6"/>
      <c r="G23" s="6"/>
      <c r="H23" s="4"/>
      <c r="I23" s="6"/>
      <c r="J23" s="4"/>
      <c r="K23" s="100"/>
      <c r="L23" s="4"/>
      <c r="M23" s="100"/>
    </row>
    <row r="24" spans="1:13" s="3" customFormat="1" x14ac:dyDescent="0.25">
      <c r="A24" s="2"/>
      <c r="B24" s="1"/>
      <c r="C24" s="43"/>
      <c r="D24" s="1"/>
      <c r="E24" s="1"/>
      <c r="F24" s="1"/>
      <c r="G24" s="6"/>
      <c r="H24" s="4"/>
      <c r="I24" s="6"/>
      <c r="J24" s="4"/>
      <c r="K24" s="100"/>
      <c r="L24" s="4"/>
      <c r="M24" s="100"/>
    </row>
    <row r="25" spans="1:13" s="3" customFormat="1" x14ac:dyDescent="0.25">
      <c r="A25" s="2"/>
      <c r="B25" s="2"/>
      <c r="C25" s="42"/>
      <c r="D25" s="2"/>
      <c r="E25" s="2"/>
      <c r="F25" s="2"/>
      <c r="G25" s="6"/>
      <c r="H25" s="4"/>
      <c r="I25" s="6"/>
      <c r="J25" s="4"/>
      <c r="K25" s="100"/>
      <c r="L25" s="4"/>
      <c r="M25" s="100"/>
    </row>
    <row r="26" spans="1:13" s="3" customFormat="1" x14ac:dyDescent="0.25">
      <c r="A26" s="2"/>
      <c r="B26" s="1"/>
      <c r="C26" s="43"/>
      <c r="D26" s="1"/>
      <c r="E26" s="1"/>
      <c r="F26" s="1"/>
      <c r="G26" s="6"/>
      <c r="H26" s="4"/>
      <c r="I26" s="6"/>
      <c r="J26" s="4"/>
      <c r="K26" s="100"/>
      <c r="L26" s="4"/>
      <c r="M26" s="100"/>
    </row>
  </sheetData>
  <mergeCells count="6">
    <mergeCell ref="A9:I9"/>
    <mergeCell ref="B23:E23"/>
    <mergeCell ref="A6:I6"/>
    <mergeCell ref="A12:I12"/>
    <mergeCell ref="B1:I4"/>
    <mergeCell ref="B21:E21"/>
  </mergeCells>
  <pageMargins left="0.25" right="0.25" top="0.75" bottom="0.75" header="0.3" footer="0.3"/>
  <pageSetup paperSize="9" scale="48" fitToHeight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6"/>
  <sheetViews>
    <sheetView topLeftCell="A17" zoomScale="70" zoomScaleNormal="70" workbookViewId="0">
      <selection activeCell="N22" sqref="N22:O29"/>
    </sheetView>
  </sheetViews>
  <sheetFormatPr defaultColWidth="9.140625" defaultRowHeight="15" x14ac:dyDescent="0.25"/>
  <cols>
    <col min="1" max="1" width="5.85546875" style="2" customWidth="1"/>
    <col min="2" max="2" width="22.7109375" style="2" customWidth="1"/>
    <col min="3" max="3" width="42.85546875" style="2" customWidth="1"/>
    <col min="4" max="4" width="20.28515625" style="2" customWidth="1"/>
    <col min="5" max="5" width="25.7109375" style="2" customWidth="1"/>
    <col min="6" max="6" width="10.28515625" style="2" customWidth="1"/>
    <col min="7" max="7" width="10" style="92" customWidth="1"/>
    <col min="8" max="8" width="14.42578125" style="4" customWidth="1"/>
    <col min="9" max="9" width="19.42578125" style="5" customWidth="1"/>
    <col min="10" max="10" width="14.42578125" style="4" customWidth="1"/>
    <col min="11" max="11" width="19.42578125" style="95" customWidth="1"/>
    <col min="12" max="12" width="14.42578125" style="4" customWidth="1"/>
    <col min="13" max="13" width="19.42578125" style="95" customWidth="1"/>
    <col min="14" max="14" width="14.42578125" style="4" customWidth="1"/>
    <col min="15" max="15" width="19.42578125" style="95" customWidth="1"/>
    <col min="16" max="16384" width="9.140625" style="1"/>
  </cols>
  <sheetData>
    <row r="1" spans="1:15" x14ac:dyDescent="0.25">
      <c r="B1" s="102" t="s">
        <v>50</v>
      </c>
      <c r="C1" s="102"/>
      <c r="D1" s="102"/>
      <c r="E1" s="102"/>
      <c r="F1" s="102"/>
      <c r="G1" s="102"/>
      <c r="H1" s="102"/>
      <c r="I1" s="102"/>
      <c r="J1" s="1"/>
      <c r="K1" s="1"/>
      <c r="L1" s="1"/>
      <c r="M1" s="1"/>
      <c r="N1" s="1"/>
      <c r="O1" s="1"/>
    </row>
    <row r="2" spans="1:15" x14ac:dyDescent="0.25">
      <c r="B2" s="102"/>
      <c r="C2" s="102"/>
      <c r="D2" s="102"/>
      <c r="E2" s="102"/>
      <c r="F2" s="102"/>
      <c r="G2" s="102"/>
      <c r="H2" s="102"/>
      <c r="I2" s="102"/>
      <c r="J2" s="1"/>
      <c r="K2" s="1"/>
      <c r="L2" s="1"/>
      <c r="M2" s="1"/>
      <c r="N2" s="1"/>
      <c r="O2" s="1"/>
    </row>
    <row r="3" spans="1:15" x14ac:dyDescent="0.25">
      <c r="B3" s="102"/>
      <c r="C3" s="102"/>
      <c r="D3" s="102"/>
      <c r="E3" s="102"/>
      <c r="F3" s="102"/>
      <c r="G3" s="102"/>
      <c r="H3" s="102"/>
      <c r="I3" s="102"/>
      <c r="J3" s="1"/>
      <c r="K3" s="1"/>
      <c r="L3" s="1"/>
      <c r="M3" s="1"/>
      <c r="N3" s="1"/>
      <c r="O3" s="1"/>
    </row>
    <row r="4" spans="1:15" x14ac:dyDescent="0.25">
      <c r="B4" s="103"/>
      <c r="C4" s="103"/>
      <c r="D4" s="103"/>
      <c r="E4" s="103"/>
      <c r="F4" s="103"/>
      <c r="G4" s="103"/>
      <c r="H4" s="103"/>
      <c r="I4" s="103"/>
      <c r="J4" s="1"/>
      <c r="K4" s="1"/>
      <c r="L4" s="1"/>
      <c r="M4" s="1"/>
      <c r="N4" s="1"/>
      <c r="O4" s="1"/>
    </row>
    <row r="5" spans="1:15" s="11" customFormat="1" ht="47.25" x14ac:dyDescent="0.25">
      <c r="A5" s="15" t="s">
        <v>4</v>
      </c>
      <c r="B5" s="16" t="s">
        <v>25</v>
      </c>
      <c r="C5" s="16" t="s">
        <v>8</v>
      </c>
      <c r="D5" s="16" t="s">
        <v>26</v>
      </c>
      <c r="E5" s="16" t="s">
        <v>27</v>
      </c>
      <c r="F5" s="16" t="s">
        <v>5</v>
      </c>
      <c r="G5" s="17" t="s">
        <v>58</v>
      </c>
      <c r="H5" s="17" t="s">
        <v>67</v>
      </c>
      <c r="I5" s="18" t="s">
        <v>59</v>
      </c>
      <c r="J5" s="17" t="s">
        <v>66</v>
      </c>
      <c r="K5" s="18" t="s">
        <v>59</v>
      </c>
      <c r="L5" s="17" t="s">
        <v>68</v>
      </c>
      <c r="M5" s="18" t="s">
        <v>59</v>
      </c>
      <c r="N5" s="17" t="s">
        <v>69</v>
      </c>
      <c r="O5" s="18" t="s">
        <v>70</v>
      </c>
    </row>
    <row r="6" spans="1:15" ht="63" x14ac:dyDescent="0.25">
      <c r="A6" s="15">
        <v>1</v>
      </c>
      <c r="B6" s="71" t="s">
        <v>36</v>
      </c>
      <c r="C6" s="72" t="s">
        <v>41</v>
      </c>
      <c r="D6" s="23" t="s">
        <v>47</v>
      </c>
      <c r="E6" s="20" t="s">
        <v>29</v>
      </c>
      <c r="F6" s="16" t="s">
        <v>62</v>
      </c>
      <c r="G6" s="17">
        <v>30</v>
      </c>
      <c r="H6" s="74">
        <v>4350</v>
      </c>
      <c r="I6" s="22">
        <f t="shared" ref="I6:I19" si="0">G6*H6</f>
        <v>130500</v>
      </c>
      <c r="J6" s="74">
        <v>4570</v>
      </c>
      <c r="K6" s="22">
        <f t="shared" ref="K6:K19" si="1">J6*G6</f>
        <v>137100</v>
      </c>
      <c r="L6" s="74">
        <v>4480</v>
      </c>
      <c r="M6" s="22">
        <f t="shared" ref="M6:M19" si="2">L6*G6</f>
        <v>134400</v>
      </c>
      <c r="N6" s="74">
        <f>(H6+J6+L6)/3</f>
        <v>4466.666666666667</v>
      </c>
      <c r="O6" s="22">
        <f>(I6+K6+M6)/3</f>
        <v>134000</v>
      </c>
    </row>
    <row r="7" spans="1:15" ht="94.5" x14ac:dyDescent="0.25">
      <c r="A7" s="15">
        <v>2</v>
      </c>
      <c r="B7" s="71" t="s">
        <v>37</v>
      </c>
      <c r="C7" s="72" t="s">
        <v>42</v>
      </c>
      <c r="D7" s="23" t="s">
        <v>48</v>
      </c>
      <c r="E7" s="20" t="s">
        <v>29</v>
      </c>
      <c r="F7" s="16" t="s">
        <v>62</v>
      </c>
      <c r="G7" s="17">
        <v>3</v>
      </c>
      <c r="H7" s="75">
        <v>31200</v>
      </c>
      <c r="I7" s="22">
        <f t="shared" si="0"/>
        <v>93600</v>
      </c>
      <c r="J7" s="75">
        <v>32760</v>
      </c>
      <c r="K7" s="22">
        <f t="shared" si="1"/>
        <v>98280</v>
      </c>
      <c r="L7" s="75">
        <v>31980</v>
      </c>
      <c r="M7" s="22">
        <f t="shared" si="2"/>
        <v>95940</v>
      </c>
      <c r="N7" s="74">
        <f t="shared" ref="N7:N12" si="3">(H7+J7+L7)/3</f>
        <v>31980</v>
      </c>
      <c r="O7" s="22">
        <f t="shared" ref="O7:O19" si="4">(I7+K7+M7)/3</f>
        <v>95940</v>
      </c>
    </row>
    <row r="8" spans="1:15" ht="94.5" x14ac:dyDescent="0.25">
      <c r="A8" s="15">
        <v>3</v>
      </c>
      <c r="B8" s="71" t="s">
        <v>38</v>
      </c>
      <c r="C8" s="72" t="s">
        <v>43</v>
      </c>
      <c r="D8" s="23" t="s">
        <v>48</v>
      </c>
      <c r="E8" s="20" t="s">
        <v>29</v>
      </c>
      <c r="F8" s="16" t="s">
        <v>62</v>
      </c>
      <c r="G8" s="17">
        <v>21</v>
      </c>
      <c r="H8" s="75">
        <v>2430</v>
      </c>
      <c r="I8" s="22">
        <f t="shared" si="0"/>
        <v>51030</v>
      </c>
      <c r="J8" s="75">
        <v>2550</v>
      </c>
      <c r="K8" s="22">
        <f t="shared" si="1"/>
        <v>53550</v>
      </c>
      <c r="L8" s="75">
        <v>2500</v>
      </c>
      <c r="M8" s="22">
        <f t="shared" si="2"/>
        <v>52500</v>
      </c>
      <c r="N8" s="74">
        <f>(H8+J8+L8)/3</f>
        <v>2493.3333333333335</v>
      </c>
      <c r="O8" s="22">
        <f t="shared" si="4"/>
        <v>52360</v>
      </c>
    </row>
    <row r="9" spans="1:15" ht="126" x14ac:dyDescent="0.25">
      <c r="A9" s="15">
        <v>4</v>
      </c>
      <c r="B9" s="71" t="s">
        <v>39</v>
      </c>
      <c r="C9" s="73" t="s">
        <v>44</v>
      </c>
      <c r="D9" s="19" t="s">
        <v>28</v>
      </c>
      <c r="E9" s="20" t="s">
        <v>29</v>
      </c>
      <c r="F9" s="16" t="s">
        <v>62</v>
      </c>
      <c r="G9" s="17">
        <v>60</v>
      </c>
      <c r="H9" s="75">
        <v>3650</v>
      </c>
      <c r="I9" s="22">
        <f t="shared" si="0"/>
        <v>219000</v>
      </c>
      <c r="J9" s="75">
        <v>3830</v>
      </c>
      <c r="K9" s="22">
        <f t="shared" si="1"/>
        <v>229800</v>
      </c>
      <c r="L9" s="75">
        <v>3790</v>
      </c>
      <c r="M9" s="22">
        <f t="shared" si="2"/>
        <v>227400</v>
      </c>
      <c r="N9" s="74">
        <f>(H9+J9+L9)/3</f>
        <v>3756.6666666666665</v>
      </c>
      <c r="O9" s="22">
        <f t="shared" si="4"/>
        <v>225400</v>
      </c>
    </row>
    <row r="10" spans="1:15" ht="126" x14ac:dyDescent="0.25">
      <c r="A10" s="15">
        <v>5</v>
      </c>
      <c r="B10" s="71" t="s">
        <v>40</v>
      </c>
      <c r="C10" s="73" t="s">
        <v>45</v>
      </c>
      <c r="D10" s="19" t="s">
        <v>28</v>
      </c>
      <c r="E10" s="20" t="s">
        <v>29</v>
      </c>
      <c r="F10" s="16" t="s">
        <v>62</v>
      </c>
      <c r="G10" s="17">
        <v>85</v>
      </c>
      <c r="H10" s="75">
        <v>3650</v>
      </c>
      <c r="I10" s="22">
        <f t="shared" si="0"/>
        <v>310250</v>
      </c>
      <c r="J10" s="75">
        <v>3830</v>
      </c>
      <c r="K10" s="22">
        <f t="shared" si="1"/>
        <v>325550</v>
      </c>
      <c r="L10" s="75">
        <v>3790</v>
      </c>
      <c r="M10" s="22">
        <f t="shared" si="2"/>
        <v>322150</v>
      </c>
      <c r="N10" s="74">
        <f>(H10+J10+L10)/3</f>
        <v>3756.6666666666665</v>
      </c>
      <c r="O10" s="22">
        <f t="shared" si="4"/>
        <v>319316.66666666669</v>
      </c>
    </row>
    <row r="11" spans="1:15" ht="68.25" customHeight="1" x14ac:dyDescent="0.25">
      <c r="A11" s="15">
        <v>6</v>
      </c>
      <c r="B11" s="98" t="s">
        <v>51</v>
      </c>
      <c r="C11" s="71" t="s">
        <v>63</v>
      </c>
      <c r="D11" s="19" t="s">
        <v>28</v>
      </c>
      <c r="E11" s="20" t="s">
        <v>29</v>
      </c>
      <c r="F11" s="16" t="s">
        <v>62</v>
      </c>
      <c r="G11" s="17">
        <v>4</v>
      </c>
      <c r="H11" s="75">
        <v>180</v>
      </c>
      <c r="I11" s="22">
        <f t="shared" si="0"/>
        <v>720</v>
      </c>
      <c r="J11" s="75">
        <v>200</v>
      </c>
      <c r="K11" s="22">
        <f t="shared" si="1"/>
        <v>800</v>
      </c>
      <c r="L11" s="75">
        <v>190</v>
      </c>
      <c r="M11" s="22">
        <f t="shared" si="2"/>
        <v>760</v>
      </c>
      <c r="N11" s="74">
        <f t="shared" si="3"/>
        <v>190</v>
      </c>
      <c r="O11" s="22">
        <f t="shared" si="4"/>
        <v>760</v>
      </c>
    </row>
    <row r="12" spans="1:15" ht="66.75" customHeight="1" x14ac:dyDescent="0.25">
      <c r="A12" s="15">
        <v>7</v>
      </c>
      <c r="B12" s="71" t="s">
        <v>52</v>
      </c>
      <c r="C12" s="71" t="s">
        <v>64</v>
      </c>
      <c r="D12" s="19" t="s">
        <v>28</v>
      </c>
      <c r="E12" s="20" t="s">
        <v>29</v>
      </c>
      <c r="F12" s="16" t="s">
        <v>62</v>
      </c>
      <c r="G12" s="21">
        <v>40</v>
      </c>
      <c r="H12" s="22">
        <v>150</v>
      </c>
      <c r="I12" s="22">
        <f t="shared" si="0"/>
        <v>6000</v>
      </c>
      <c r="J12" s="22">
        <v>175</v>
      </c>
      <c r="K12" s="22">
        <f t="shared" si="1"/>
        <v>7000</v>
      </c>
      <c r="L12" s="22">
        <v>164</v>
      </c>
      <c r="M12" s="22">
        <f t="shared" si="2"/>
        <v>6560</v>
      </c>
      <c r="N12" s="74">
        <f t="shared" si="3"/>
        <v>163</v>
      </c>
      <c r="O12" s="22">
        <f t="shared" si="4"/>
        <v>6520</v>
      </c>
    </row>
    <row r="13" spans="1:15" ht="63.75" customHeight="1" x14ac:dyDescent="0.25">
      <c r="A13" s="15">
        <v>8</v>
      </c>
      <c r="B13" s="71" t="s">
        <v>79</v>
      </c>
      <c r="C13" s="71" t="s">
        <v>80</v>
      </c>
      <c r="D13" s="19" t="s">
        <v>28</v>
      </c>
      <c r="E13" s="20" t="s">
        <v>29</v>
      </c>
      <c r="F13" s="16" t="s">
        <v>62</v>
      </c>
      <c r="G13" s="17">
        <v>13</v>
      </c>
      <c r="H13" s="22">
        <v>5200</v>
      </c>
      <c r="I13" s="22">
        <f>G13*H13</f>
        <v>67600</v>
      </c>
      <c r="J13" s="22">
        <v>5340</v>
      </c>
      <c r="K13" s="22">
        <f>J13*G13</f>
        <v>69420</v>
      </c>
      <c r="L13" s="22">
        <v>5470</v>
      </c>
      <c r="M13" s="22">
        <f>L13*G13</f>
        <v>71110</v>
      </c>
      <c r="N13" s="74">
        <f>(H13+J13+L13)/3</f>
        <v>5336.666666666667</v>
      </c>
      <c r="O13" s="22">
        <f>(I13+K13+M13)/3</f>
        <v>69376.666666666672</v>
      </c>
    </row>
    <row r="14" spans="1:15" ht="65.25" customHeight="1" x14ac:dyDescent="0.25">
      <c r="A14" s="15">
        <v>9</v>
      </c>
      <c r="B14" s="71" t="s">
        <v>53</v>
      </c>
      <c r="C14" s="71" t="s">
        <v>65</v>
      </c>
      <c r="D14" s="19" t="s">
        <v>28</v>
      </c>
      <c r="E14" s="20" t="s">
        <v>29</v>
      </c>
      <c r="F14" s="16" t="s">
        <v>62</v>
      </c>
      <c r="G14" s="17">
        <v>13</v>
      </c>
      <c r="H14" s="22">
        <v>980</v>
      </c>
      <c r="I14" s="22">
        <f t="shared" si="0"/>
        <v>12740</v>
      </c>
      <c r="J14" s="22">
        <v>1030</v>
      </c>
      <c r="K14" s="22">
        <f t="shared" si="1"/>
        <v>13390</v>
      </c>
      <c r="L14" s="22">
        <v>1070</v>
      </c>
      <c r="M14" s="22">
        <f t="shared" si="2"/>
        <v>13910</v>
      </c>
      <c r="N14" s="74">
        <f t="shared" ref="N14:N19" si="5">(H14+J14+L14)/3</f>
        <v>1026.6666666666667</v>
      </c>
      <c r="O14" s="22">
        <f t="shared" si="4"/>
        <v>13346.666666666666</v>
      </c>
    </row>
    <row r="15" spans="1:15" ht="129" customHeight="1" x14ac:dyDescent="0.25">
      <c r="A15" s="15">
        <v>10</v>
      </c>
      <c r="B15" s="71" t="s">
        <v>54</v>
      </c>
      <c r="C15" s="71" t="s">
        <v>75</v>
      </c>
      <c r="D15" s="23" t="s">
        <v>47</v>
      </c>
      <c r="E15" s="20" t="s">
        <v>29</v>
      </c>
      <c r="F15" s="16" t="s">
        <v>62</v>
      </c>
      <c r="G15" s="17">
        <v>2</v>
      </c>
      <c r="H15" s="22">
        <v>9720</v>
      </c>
      <c r="I15" s="22">
        <f t="shared" si="0"/>
        <v>19440</v>
      </c>
      <c r="J15" s="22">
        <v>9950</v>
      </c>
      <c r="K15" s="22">
        <f t="shared" si="1"/>
        <v>19900</v>
      </c>
      <c r="L15" s="22">
        <v>10070</v>
      </c>
      <c r="M15" s="22">
        <f t="shared" si="2"/>
        <v>20140</v>
      </c>
      <c r="N15" s="74">
        <f t="shared" si="5"/>
        <v>9913.3333333333339</v>
      </c>
      <c r="O15" s="22">
        <f t="shared" si="4"/>
        <v>19826.666666666668</v>
      </c>
    </row>
    <row r="16" spans="1:15" ht="83.25" customHeight="1" x14ac:dyDescent="0.25">
      <c r="A16" s="15">
        <v>11</v>
      </c>
      <c r="B16" s="71" t="s">
        <v>55</v>
      </c>
      <c r="C16" s="99" t="s">
        <v>73</v>
      </c>
      <c r="D16" s="23" t="s">
        <v>47</v>
      </c>
      <c r="E16" s="20" t="s">
        <v>29</v>
      </c>
      <c r="F16" s="16" t="s">
        <v>62</v>
      </c>
      <c r="G16" s="17">
        <v>1</v>
      </c>
      <c r="H16" s="22">
        <v>2430</v>
      </c>
      <c r="I16" s="22">
        <f t="shared" si="0"/>
        <v>2430</v>
      </c>
      <c r="J16" s="22">
        <v>2550</v>
      </c>
      <c r="K16" s="22">
        <f t="shared" si="1"/>
        <v>2550</v>
      </c>
      <c r="L16" s="22">
        <v>3000</v>
      </c>
      <c r="M16" s="22">
        <f t="shared" si="2"/>
        <v>3000</v>
      </c>
      <c r="N16" s="74">
        <f t="shared" si="5"/>
        <v>2660</v>
      </c>
      <c r="O16" s="22">
        <f t="shared" si="4"/>
        <v>2660</v>
      </c>
    </row>
    <row r="17" spans="1:15" ht="88.5" customHeight="1" x14ac:dyDescent="0.25">
      <c r="A17" s="15">
        <v>12</v>
      </c>
      <c r="B17" s="71" t="s">
        <v>56</v>
      </c>
      <c r="C17" s="71" t="s">
        <v>74</v>
      </c>
      <c r="D17" s="23" t="s">
        <v>47</v>
      </c>
      <c r="E17" s="20" t="s">
        <v>29</v>
      </c>
      <c r="F17" s="16" t="s">
        <v>62</v>
      </c>
      <c r="G17" s="17">
        <v>3</v>
      </c>
      <c r="H17" s="22">
        <v>15560</v>
      </c>
      <c r="I17" s="22">
        <f t="shared" si="0"/>
        <v>46680</v>
      </c>
      <c r="J17" s="22">
        <v>16240</v>
      </c>
      <c r="K17" s="22">
        <f t="shared" si="1"/>
        <v>48720</v>
      </c>
      <c r="L17" s="22">
        <v>16500</v>
      </c>
      <c r="M17" s="22">
        <f t="shared" si="2"/>
        <v>49500</v>
      </c>
      <c r="N17" s="74">
        <f t="shared" si="5"/>
        <v>16100</v>
      </c>
      <c r="O17" s="22">
        <f t="shared" si="4"/>
        <v>48300</v>
      </c>
    </row>
    <row r="18" spans="1:15" ht="226.5" customHeight="1" x14ac:dyDescent="0.25">
      <c r="A18" s="15">
        <v>13</v>
      </c>
      <c r="B18" s="71" t="s">
        <v>61</v>
      </c>
      <c r="C18" s="71" t="s">
        <v>72</v>
      </c>
      <c r="D18" s="23" t="s">
        <v>47</v>
      </c>
      <c r="E18" s="20" t="s">
        <v>29</v>
      </c>
      <c r="F18" s="39" t="s">
        <v>46</v>
      </c>
      <c r="G18" s="21">
        <v>600</v>
      </c>
      <c r="H18" s="22">
        <v>40</v>
      </c>
      <c r="I18" s="22">
        <f t="shared" si="0"/>
        <v>24000</v>
      </c>
      <c r="J18" s="22">
        <v>65</v>
      </c>
      <c r="K18" s="22">
        <f t="shared" si="1"/>
        <v>39000</v>
      </c>
      <c r="L18" s="22">
        <v>54</v>
      </c>
      <c r="M18" s="22">
        <f t="shared" si="2"/>
        <v>32400</v>
      </c>
      <c r="N18" s="74">
        <f t="shared" si="5"/>
        <v>53</v>
      </c>
      <c r="O18" s="22">
        <f t="shared" si="4"/>
        <v>31800</v>
      </c>
    </row>
    <row r="19" spans="1:15" ht="81.75" customHeight="1" x14ac:dyDescent="0.25">
      <c r="A19" s="15">
        <v>14</v>
      </c>
      <c r="B19" s="71" t="s">
        <v>57</v>
      </c>
      <c r="C19" s="71" t="s">
        <v>71</v>
      </c>
      <c r="D19" s="23" t="s">
        <v>48</v>
      </c>
      <c r="E19" s="20" t="s">
        <v>29</v>
      </c>
      <c r="F19" s="39" t="s">
        <v>46</v>
      </c>
      <c r="G19" s="17">
        <v>50</v>
      </c>
      <c r="H19" s="22">
        <v>30</v>
      </c>
      <c r="I19" s="22">
        <f t="shared" si="0"/>
        <v>1500</v>
      </c>
      <c r="J19" s="22">
        <v>35</v>
      </c>
      <c r="K19" s="22">
        <f t="shared" si="1"/>
        <v>1750</v>
      </c>
      <c r="L19" s="22">
        <v>40</v>
      </c>
      <c r="M19" s="22">
        <f t="shared" si="2"/>
        <v>2000</v>
      </c>
      <c r="N19" s="74">
        <f t="shared" si="5"/>
        <v>35</v>
      </c>
      <c r="O19" s="22">
        <f t="shared" si="4"/>
        <v>1750</v>
      </c>
    </row>
    <row r="20" spans="1:15" ht="18.75" x14ac:dyDescent="0.3">
      <c r="A20" s="89"/>
      <c r="B20" s="25" t="s">
        <v>35</v>
      </c>
      <c r="C20" s="25"/>
      <c r="D20" s="25"/>
      <c r="E20" s="26"/>
      <c r="F20" s="27"/>
      <c r="G20" s="28"/>
      <c r="H20" s="90"/>
      <c r="I20" s="91">
        <f>SUM(I6:I19)</f>
        <v>985490</v>
      </c>
      <c r="J20" s="90"/>
      <c r="K20" s="91">
        <f>SUM(K6:K19)</f>
        <v>1046810</v>
      </c>
      <c r="L20" s="90"/>
      <c r="M20" s="91">
        <f>SUM(M6:M19)</f>
        <v>1031770</v>
      </c>
      <c r="N20" s="90"/>
      <c r="O20" s="91">
        <f>SUM(O6:O19)</f>
        <v>1021356.6666666666</v>
      </c>
    </row>
    <row r="21" spans="1:15" ht="18.75" x14ac:dyDescent="0.3">
      <c r="A21" s="24"/>
      <c r="B21" s="58"/>
      <c r="C21" s="58"/>
      <c r="D21" s="58"/>
      <c r="E21" s="59"/>
      <c r="F21" s="60"/>
      <c r="G21" s="61"/>
      <c r="H21" s="61"/>
      <c r="J21" s="61"/>
      <c r="L21" s="61"/>
      <c r="N21" s="61"/>
    </row>
    <row r="22" spans="1:15" s="48" customFormat="1" ht="37.5" customHeight="1" x14ac:dyDescent="0.3">
      <c r="A22" s="44"/>
      <c r="B22" s="104" t="s">
        <v>7</v>
      </c>
      <c r="C22" s="104"/>
      <c r="D22" s="104"/>
      <c r="E22" s="104"/>
      <c r="F22" s="49"/>
      <c r="G22" s="45"/>
      <c r="H22" s="108"/>
      <c r="I22" s="108"/>
      <c r="J22" s="108"/>
      <c r="K22" s="108"/>
      <c r="L22" s="108"/>
      <c r="M22" s="108"/>
      <c r="N22" s="108" t="s">
        <v>10</v>
      </c>
      <c r="O22" s="108"/>
    </row>
    <row r="23" spans="1:15" s="48" customFormat="1" ht="18.75" x14ac:dyDescent="0.3">
      <c r="A23" s="44"/>
      <c r="B23" s="44"/>
      <c r="C23" s="44"/>
      <c r="D23" s="76"/>
      <c r="E23" s="76"/>
      <c r="F23" s="44"/>
      <c r="G23" s="47"/>
      <c r="H23" s="46"/>
      <c r="I23" s="47"/>
      <c r="J23" s="97"/>
      <c r="K23" s="96"/>
      <c r="L23" s="97"/>
      <c r="M23" s="96"/>
      <c r="N23" s="97"/>
      <c r="O23" s="96"/>
    </row>
    <row r="24" spans="1:15" s="48" customFormat="1" ht="37.5" customHeight="1" x14ac:dyDescent="0.3">
      <c r="A24" s="44"/>
      <c r="B24" s="94" t="s">
        <v>1</v>
      </c>
      <c r="C24" s="44"/>
      <c r="D24" s="44"/>
      <c r="E24" s="44"/>
      <c r="F24" s="44"/>
      <c r="G24" s="47"/>
    </row>
    <row r="25" spans="1:15" s="48" customFormat="1" ht="37.5" customHeight="1" x14ac:dyDescent="0.3">
      <c r="A25" s="44"/>
      <c r="B25" s="94" t="s">
        <v>0</v>
      </c>
      <c r="C25" s="44"/>
      <c r="D25" s="44"/>
      <c r="E25" s="44"/>
      <c r="F25" s="44"/>
      <c r="G25" s="47"/>
      <c r="H25" s="109"/>
      <c r="I25" s="109"/>
      <c r="J25" s="109"/>
      <c r="K25" s="109"/>
      <c r="L25" s="109"/>
      <c r="M25" s="109"/>
      <c r="N25" s="109" t="s">
        <v>11</v>
      </c>
      <c r="O25" s="109"/>
    </row>
    <row r="26" spans="1:15" s="48" customFormat="1" ht="40.5" customHeight="1" x14ac:dyDescent="0.3">
      <c r="A26" s="44"/>
      <c r="B26" s="107" t="s">
        <v>16</v>
      </c>
      <c r="C26" s="107"/>
      <c r="D26" s="107"/>
      <c r="E26" s="107"/>
      <c r="F26" s="93"/>
      <c r="G26" s="45"/>
      <c r="H26" s="109"/>
      <c r="I26" s="109"/>
      <c r="J26" s="109"/>
      <c r="K26" s="109"/>
      <c r="L26" s="109"/>
      <c r="M26" s="109"/>
      <c r="N26" s="109" t="s">
        <v>12</v>
      </c>
      <c r="O26" s="109"/>
    </row>
    <row r="27" spans="1:15" s="48" customFormat="1" ht="36" customHeight="1" x14ac:dyDescent="0.3">
      <c r="A27" s="44"/>
      <c r="B27" s="107" t="s">
        <v>9</v>
      </c>
      <c r="C27" s="107"/>
      <c r="D27" s="107"/>
      <c r="E27" s="107"/>
      <c r="F27" s="107"/>
      <c r="G27" s="93"/>
      <c r="H27" s="109"/>
      <c r="I27" s="109"/>
      <c r="J27" s="109"/>
      <c r="K27" s="109"/>
      <c r="L27" s="109"/>
      <c r="M27" s="109"/>
      <c r="N27" s="109" t="s">
        <v>13</v>
      </c>
      <c r="O27" s="109"/>
    </row>
    <row r="28" spans="1:15" s="48" customFormat="1" ht="42.75" customHeight="1" x14ac:dyDescent="0.3">
      <c r="A28" s="44"/>
      <c r="B28" s="107" t="s">
        <v>2</v>
      </c>
      <c r="C28" s="107"/>
      <c r="D28" s="107"/>
      <c r="E28" s="107"/>
      <c r="F28" s="107"/>
      <c r="G28" s="93"/>
      <c r="H28" s="105"/>
      <c r="I28" s="105"/>
      <c r="J28" s="105"/>
      <c r="K28" s="105"/>
      <c r="L28" s="105"/>
      <c r="M28" s="105"/>
      <c r="N28" s="105" t="s">
        <v>14</v>
      </c>
      <c r="O28" s="105"/>
    </row>
    <row r="29" spans="1:15" s="48" customFormat="1" ht="30" customHeight="1" x14ac:dyDescent="0.3">
      <c r="A29" s="44"/>
      <c r="B29" s="107" t="s">
        <v>3</v>
      </c>
      <c r="C29" s="107"/>
      <c r="D29" s="107"/>
      <c r="E29" s="107"/>
      <c r="F29" s="93"/>
      <c r="G29" s="47"/>
      <c r="H29" s="108"/>
      <c r="I29" s="108"/>
      <c r="J29" s="108"/>
      <c r="K29" s="108"/>
      <c r="L29" s="108"/>
      <c r="M29" s="108"/>
      <c r="N29" s="108" t="s">
        <v>15</v>
      </c>
      <c r="O29" s="108"/>
    </row>
    <row r="30" spans="1:15" x14ac:dyDescent="0.25">
      <c r="B30" s="1"/>
      <c r="C30" s="1"/>
      <c r="D30" s="1"/>
      <c r="E30" s="1"/>
      <c r="F30" s="1"/>
    </row>
    <row r="31" spans="1:15" x14ac:dyDescent="0.25">
      <c r="B31" s="106"/>
      <c r="C31" s="106"/>
      <c r="D31" s="106"/>
      <c r="E31" s="106"/>
      <c r="F31" s="5"/>
    </row>
    <row r="32" spans="1:15" x14ac:dyDescent="0.25">
      <c r="B32" s="1"/>
      <c r="C32" s="1"/>
      <c r="D32" s="1"/>
      <c r="E32" s="1"/>
      <c r="F32" s="1"/>
    </row>
    <row r="33" spans="2:6" x14ac:dyDescent="0.25">
      <c r="B33" s="106"/>
      <c r="C33" s="106"/>
      <c r="D33" s="106"/>
      <c r="E33" s="106"/>
      <c r="F33" s="5"/>
    </row>
    <row r="34" spans="2:6" x14ac:dyDescent="0.25">
      <c r="B34" s="1"/>
      <c r="C34" s="1"/>
      <c r="D34" s="1"/>
      <c r="E34" s="1"/>
      <c r="F34" s="1"/>
    </row>
    <row r="36" spans="2:6" x14ac:dyDescent="0.25">
      <c r="B36" s="1"/>
      <c r="C36" s="1"/>
      <c r="D36" s="1"/>
      <c r="E36" s="1"/>
      <c r="F36" s="1"/>
    </row>
  </sheetData>
  <mergeCells count="32">
    <mergeCell ref="H27:I27"/>
    <mergeCell ref="H28:I28"/>
    <mergeCell ref="H29:I29"/>
    <mergeCell ref="B1:I4"/>
    <mergeCell ref="B22:E22"/>
    <mergeCell ref="B26:E26"/>
    <mergeCell ref="H22:I22"/>
    <mergeCell ref="H25:I25"/>
    <mergeCell ref="H26:I26"/>
    <mergeCell ref="B31:E31"/>
    <mergeCell ref="B33:E33"/>
    <mergeCell ref="B27:F27"/>
    <mergeCell ref="B28:F28"/>
    <mergeCell ref="B29:E29"/>
    <mergeCell ref="J29:K29"/>
    <mergeCell ref="L22:M22"/>
    <mergeCell ref="L25:M25"/>
    <mergeCell ref="L26:M26"/>
    <mergeCell ref="L27:M27"/>
    <mergeCell ref="L28:M28"/>
    <mergeCell ref="L29:M29"/>
    <mergeCell ref="J22:K22"/>
    <mergeCell ref="J25:K25"/>
    <mergeCell ref="J26:K26"/>
    <mergeCell ref="J27:K27"/>
    <mergeCell ref="J28:K28"/>
    <mergeCell ref="N29:O29"/>
    <mergeCell ref="N22:O22"/>
    <mergeCell ref="N25:O25"/>
    <mergeCell ref="N26:O26"/>
    <mergeCell ref="N27:O27"/>
    <mergeCell ref="N28:O28"/>
  </mergeCells>
  <pageMargins left="0.25" right="0.25" top="0.75" bottom="0.75" header="0.3" footer="0.3"/>
  <pageSetup paperSize="9" scale="52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реагенти</vt:lpstr>
      <vt:lpstr>пластик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2023-01-24T08:02:08Z</dcterms:modified>
</cp:coreProperties>
</file>