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тендер б.х для ТКМ 2023" sheetId="1" r:id="rId1"/>
  </sheets>
  <definedNames>
    <definedName name="_xlnm.Print_Area" localSheetId="0">'тендер б.х для ТКМ 2023'!$A$2:$Q$60</definedName>
    <definedName name="_xlnm.Print_Area" localSheetId="0">'тендер б.х для ТКМ 2023'!$C$2:$Q$60</definedName>
  </definedNames>
  <calcPr fullCalcOnLoad="1"/>
</workbook>
</file>

<file path=xl/sharedStrings.xml><?xml version="1.0" encoding="utf-8"?>
<sst xmlns="http://schemas.openxmlformats.org/spreadsheetml/2006/main" count="372" uniqueCount="131">
  <si>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</si>
  <si>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</si>
  <si>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</si>
  <si>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</si>
  <si>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</si>
  <si>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</si>
  <si>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</si>
  <si>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</si>
  <si>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</si>
  <si>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</si>
  <si>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</si>
  <si>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Фасовка для рідини та контейнер для відходів. Містить калібраційні та промивні розчини</t>
  </si>
  <si>
    <t>набір</t>
  </si>
  <si>
    <t>Код ДК 021:2015 – 33696500-0 Лабораторні реактиви</t>
  </si>
  <si>
    <t>декл.відпов. №UA.TR.754.D. 36691549/IV-10/DEC</t>
  </si>
  <si>
    <t>52867  Множинні електроліти IVD, калібратор</t>
  </si>
  <si>
    <t>шт</t>
  </si>
  <si>
    <t>декл.відпов. №UA.TR.754.D. 36691549/IV-12/DEC</t>
  </si>
  <si>
    <t>Мембранний електрод для IVD вимірювань калію</t>
  </si>
  <si>
    <t>Мембранний електрод для IVD вимірювань кальцію</t>
  </si>
  <si>
    <t>52874 Кальцій (Ca2+) IVD, набір, йонселективні електроди</t>
  </si>
  <si>
    <t>Мембранний електрод для IVD вимірювань хлориду</t>
  </si>
  <si>
    <t>52876Хлорид (Cl-) IVD, набір, йонселективні електроди</t>
  </si>
  <si>
    <t xml:space="preserve">Еталонний електрод для закриття електричного вимірювального ланцюга </t>
  </si>
  <si>
    <t xml:space="preserve">59241 Референтний електрод ІВД </t>
  </si>
  <si>
    <t>Електрод для встановлення електричного контакту між зразком та еталонним електродом</t>
  </si>
  <si>
    <t>Скляний капілярний електрод для IVD вимірювань іонів натрію</t>
  </si>
  <si>
    <t>52896 Натрій (Na+) IVD, набір, йонселективні електроди</t>
  </si>
  <si>
    <t>Тест для кількісного визначення креатинину /Creatinine Jaffé Gen.2 (700 tests)</t>
  </si>
  <si>
    <t>декл.відпов. №UA.TR.754.D. 36691549/IV-7/DEC</t>
  </si>
  <si>
    <t>53252 Креатинін IVD, реагент</t>
  </si>
  <si>
    <t>Тест для кількісного визначення аланінамінотрансферази (АЛТ) /Alanine Aminotransferase acc. to IFCC (ALTL)</t>
  </si>
  <si>
    <t>декл.відпов. №UA.TR.754.D. 36691549/IV-9/DEC</t>
  </si>
  <si>
    <t>52925 Аланінамінотрансфераза (ALT) IVD, реагент</t>
  </si>
  <si>
    <t>Тест для кількісного визначення аспартатамінотрансферази(АСТ) /Aspartate Aminotransferase acc. to IFCC (ASTL)</t>
  </si>
  <si>
    <t>52955 Загальна аспартатамінотрансфераза (AST) IVD, реагент</t>
  </si>
  <si>
    <t xml:space="preserve">Тест для визначення гамма-глутамілтрансферази /GGT gamma-Glutamyltransferase ver.2 </t>
  </si>
  <si>
    <t>декл.відпов. №UA.TR.754.D. 36691549/IV-6/DEC</t>
  </si>
  <si>
    <t>53030 Гама-глутамілтрансфераза (ГГТ) IVD, реагент</t>
  </si>
  <si>
    <t xml:space="preserve">Тест для кількісного визначення ліпази (200 тестів) /Lipase colorimetric (LIPC) 200 tests </t>
  </si>
  <si>
    <t xml:space="preserve">53111 Ліпаза IVD, реагент </t>
  </si>
  <si>
    <t>Тест для визначення глюкози, 800 тестів/</t>
  </si>
  <si>
    <t xml:space="preserve">53307 Глюкоза IVD, реагент </t>
  </si>
  <si>
    <t>Тест для визначення лужної фосфатази, 400 тестів/</t>
  </si>
  <si>
    <t xml:space="preserve"> 52929Загальна лужна фосфатаза (ALP) IVD, реагент</t>
  </si>
  <si>
    <t>Тест для кількісного визначення  кальцію (300 тестів) /Calcium Gen.2 (300 tests)</t>
  </si>
  <si>
    <t xml:space="preserve">52875 Кальцій (Ca2+) IVD, реагент </t>
  </si>
  <si>
    <t>Тест для кількісного визначення неорганічного фосфату /PHOS2/Phosphate (Inorganic) ver.2</t>
  </si>
  <si>
    <t>52891 Неорганічний фосфат (PO43-) IVD, реагент</t>
  </si>
  <si>
    <t xml:space="preserve">Тест для кількісного визначення заліза /IRON2/Iron Gen.2 </t>
  </si>
  <si>
    <t xml:space="preserve">54762 Залізо IVD, реагент </t>
  </si>
  <si>
    <t>Тест для кількісного визначення сечовини/ азоту сечовини /(UREA)</t>
  </si>
  <si>
    <t xml:space="preserve">53590 Сечовина (Urea) IVD, реагент </t>
  </si>
  <si>
    <t>Тест для визначення загального холестерину /CHOL HiCo Gen.2, cobas c, Int.</t>
  </si>
  <si>
    <t>53362 Загальний холестерин IVD, реагент</t>
  </si>
  <si>
    <t xml:space="preserve">Тест для кількісного визначення холестерину-ЛПВЩ, Gen.4 </t>
  </si>
  <si>
    <t>декл.відпов. №UA.TR.754.D. 36691549/IV-30/DEC</t>
  </si>
  <si>
    <t>53393 Холестерин ліпопротеїнів високої щільності IVD, реагент</t>
  </si>
  <si>
    <t>Тест для визначення ЛПНЩ-холестерин 3 покоління (200 тестів)</t>
  </si>
  <si>
    <t>53412 Холестерин ліпопротеїнів низької щільності (ЛПНЩ) IVD, реагент</t>
  </si>
  <si>
    <t xml:space="preserve">Тест для визначення загального вмісту білку /TP2/Total Protein Gen.2 </t>
  </si>
  <si>
    <t>53989 Загальний білок IVD, реагент</t>
  </si>
  <si>
    <t xml:space="preserve">Тест для кількісного визначення загального білку /TPUC3, Total Protein Urine/CSF Gen.3 </t>
  </si>
  <si>
    <t>Тест для кількісного визначення загального вмісту білірубіну, 250 тестів/Bilirubin Total Gen.3</t>
  </si>
  <si>
    <t xml:space="preserve">53231 Загальний білірубін IVD, реагент </t>
  </si>
  <si>
    <t>Тест для кількісного визначення прямого білірубіну /Bilirubin-Direct (BIL-D2)</t>
  </si>
  <si>
    <t>53236 Кон'югований (прямий, зв'язаний) білірубін IVD, реагент</t>
  </si>
  <si>
    <t>Тест для кількісного визначення альбуміну /Albumin Immunoturbidimetric Gen.2 (ALB-T)</t>
  </si>
  <si>
    <t>53596 Альбумін IVD, набір, нефелометричний / турбідиметричний аналіз</t>
  </si>
  <si>
    <t>Тест для визначення концентрації альбуміну /ALB BCG Gen.2, cobas c, Int.</t>
  </si>
  <si>
    <t xml:space="preserve">53599 Альбумін IVD, реагент </t>
  </si>
  <si>
    <t>Тест для кількісного визначення альфа-амілази /AMYL2/ alpha-Amylase EPS ver.2</t>
  </si>
  <si>
    <t xml:space="preserve">52941 Загальна амілаза IVD, реагент </t>
  </si>
  <si>
    <t>Тест для кількісного визначення альфа-амілази підшлункової залози /alpha-Amylase EPS Pancreatic (AMY-P)</t>
  </si>
  <si>
    <t>38502 Амілазний комплект</t>
  </si>
  <si>
    <t>Тест для кількісного визначення активності антитромбіна /AT /Antithrombin</t>
  </si>
  <si>
    <t>56156 Антитромбін III (ATIII) IVD, реагент</t>
  </si>
  <si>
    <t>Тест для кількісного визначення  каталітичної активності креатинкінази /Creatine Kinase (CKL)</t>
  </si>
  <si>
    <t>декл.відпов. №UA.TR.754.D. 36691549/IV-15/DEC</t>
  </si>
  <si>
    <t>38512 Комплект активності ізоферменту креатинкінази</t>
  </si>
  <si>
    <t>декл.відпов №UA.TR.754.D.   36691549/IV-70/DEC</t>
  </si>
  <si>
    <t>Тест для визначення лактат дегідрогенази / LDHI2 Lactate Dehydrogenase acc. to IFCC ver.2</t>
  </si>
  <si>
    <t>53074 Загальна лактатдегідрогеназа IVD, реагент</t>
  </si>
  <si>
    <t>Тест для кількісного визначення тригліцеридів /Triglycerides (TRIGL)</t>
  </si>
  <si>
    <t xml:space="preserve">53462 Тригліцериди IVD, реагент </t>
  </si>
  <si>
    <t xml:space="preserve">Тест для кількісного визначення сечової кислоти /UA2/Uric Acid ver.2 </t>
  </si>
  <si>
    <t>53586 Сечова кислота IVD, реагент</t>
  </si>
  <si>
    <t>Тест для кількісного визначення феритину (250 тестів) / Tina-quant Ferritin Gen.4 250 tests)</t>
  </si>
  <si>
    <t>53719  Феритин IVD, реагент</t>
  </si>
  <si>
    <t>Тест для кількісного визначення магнію, вер 2, 250 тестів / Magnesium Gen.2 250 tests)</t>
  </si>
  <si>
    <t xml:space="preserve">52883 Магній (Mg2+) IVD, реагент </t>
  </si>
  <si>
    <t>Тест для кількісного визначення імуноглобуліну А /Immunglobulin A Gen.2 (IGA)</t>
  </si>
  <si>
    <t>53759 Загальний імуноглобулін А (IgA) IVD, реагент</t>
  </si>
  <si>
    <t>Тест для кількісного визначення імуноглобуліну G /Immunglobulin G Gen.2 (IGG)</t>
  </si>
  <si>
    <t>53786 Загальний імуноглобулін G (загальний IgG) IVD, реагент</t>
  </si>
  <si>
    <t>Тест для кількісного визначення імуноглобуліну М /Immunglobulin M Gen.2 (IGM)</t>
  </si>
  <si>
    <t>53794 Загальний імуноглобулін М (загальний IgM) IVD, реагент</t>
  </si>
  <si>
    <t>Тест для кількісного визначення цистатіну С (225 тестів)/Tina-quant Cystatin C Gen.2(225 tests), Cobas Integra</t>
  </si>
  <si>
    <t>Калібратор для автоматичних систем Cystatin C</t>
  </si>
  <si>
    <t>48176 Цистатін C IVD, реагент</t>
  </si>
  <si>
    <t>30499 Набір реагентів для вимірюання С-реактивного білка</t>
  </si>
  <si>
    <t>декл.відпов. №UA.TR.754.D. 36691549/IV-12/DEC ver.3</t>
  </si>
  <si>
    <t>48173 Цистатін C IVD, калібратор</t>
  </si>
  <si>
    <t>Тест для кількісного визначення С-реактивного білку /C-Reactive Protein (CRP), 4 ген., cobas c 311/501/502, Integra</t>
  </si>
  <si>
    <t>Набір контролів Cystatin C Control Set gen 2</t>
  </si>
  <si>
    <t>48174 Цистатін C IVD, котроль</t>
  </si>
  <si>
    <t>6 місяців</t>
  </si>
  <si>
    <t>52892  Калій (K+) IVD, набір, йонселективні електроди</t>
  </si>
  <si>
    <t>Тест для кількісного визначення загального 
аміно-термального пропептид проколлагена 1 типу 
/total P1NP</t>
  </si>
  <si>
    <t>Калібрувальний набір для тесту total P1NP /total P1NP CalSet</t>
  </si>
  <si>
    <t>Набір контрольних сироваток Varia</t>
  </si>
  <si>
    <t>Імунотест для кількісного визначення загального 
25-гідроксивітаміну D для систем cobas e</t>
  </si>
  <si>
    <t>Калібрувальний набір для імунотесту Vitamin D total 
G2, 4 x 1.0 мл</t>
  </si>
  <si>
    <t>Сироватки для контролю якості імунотесту Vitamin D 
total G2, 6 x 1.0 мл</t>
  </si>
  <si>
    <t>Імунотест для кількісного визначення продуктів 
розпаду колагену 1 типу /beta-Crosslaps/Serum</t>
  </si>
  <si>
    <t>Калібрувальний набір для тесту beta-Crosslaps/Serum</t>
  </si>
  <si>
    <t>Біохімія</t>
  </si>
  <si>
    <t>Експрес</t>
  </si>
  <si>
    <t>2</t>
  </si>
  <si>
    <t>1</t>
  </si>
  <si>
    <t>0</t>
  </si>
  <si>
    <t>6</t>
  </si>
  <si>
    <t>5</t>
  </si>
  <si>
    <t>4</t>
  </si>
  <si>
    <t>декл.відпов. №UA.Roche/IV-82/DEC</t>
  </si>
  <si>
    <t>декл.відпов. №UA.Roche/IV-84/DEC</t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</si>
  <si>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2023 році                                                                                                                                         (Відділ біохімічних дослідженнь, замовлення реагентів для ТКМ від 22.02.2023)                                                      </t>
  </si>
  <si>
    <t>Обгрунтування  кількісні та якісні характеристики закупівлі:</t>
  </si>
  <si>
    <t xml:space="preserve"> лот 1. Реагенти до аналізатору електролітів "Elektrolyte Analyzer — 9180" (закрита система)</t>
  </si>
  <si>
    <t xml:space="preserve"> лот 2. Реагенти до біохімічного аналізатору "Cobas Integra 400 Plus" (закрита система):</t>
  </si>
  <si>
    <t xml:space="preserve"> лот 3. Реагенти до біохімічного аналізатору "Cobas 6000"  (закрита система):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</si>
</sst>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1" applyNumberFormat="0" applyAlignment="0" applyProtection="0"/>
    <xf numFmtId="9" fontId="0" fillId="0" borderId="0" applyFill="0" applyBorder="0" applyAlignment="0" applyProtection="0"/>
    <xf numFmtId="0" fontId="34" fillId="2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2" fontId="4" fillId="33" borderId="11" xfId="33" applyNumberFormat="1" applyFont="1" applyFill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left" vertical="center" wrapText="1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1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left" vertical="center" wrapText="1"/>
      <protection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0" fontId="9" fillId="0" borderId="0" xfId="33" applyFont="1">
      <alignment/>
      <protection/>
    </xf>
    <xf numFmtId="0" fontId="10" fillId="0" borderId="0" xfId="33" applyFont="1" applyAlignment="1">
      <alignment/>
      <protection/>
    </xf>
    <xf numFmtId="0" fontId="10" fillId="33" borderId="11" xfId="33" applyFont="1" applyFill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left" vertical="center" wrapText="1"/>
      <protection/>
    </xf>
    <xf numFmtId="2" fontId="4" fillId="0" borderId="10" xfId="33" applyNumberFormat="1" applyFont="1" applyBorder="1" applyAlignment="1">
      <alignment horizontal="center" vertical="center" wrapText="1"/>
      <protection/>
    </xf>
    <xf numFmtId="49" fontId="5" fillId="0" borderId="0" xfId="33" applyNumberFormat="1" applyFont="1" applyBorder="1" applyAlignment="1">
      <alignment horizontal="left" vertical="center" wrapText="1"/>
      <protection/>
    </xf>
    <xf numFmtId="49" fontId="7" fillId="0" borderId="12" xfId="33" applyNumberFormat="1" applyFont="1" applyBorder="1" applyAlignment="1">
      <alignment horizontal="center" vertical="center"/>
      <protection/>
    </xf>
    <xf numFmtId="1" fontId="6" fillId="0" borderId="12" xfId="33" applyNumberFormat="1" applyFont="1" applyBorder="1" applyAlignment="1">
      <alignment horizontal="center" vertical="center"/>
      <protection/>
    </xf>
    <xf numFmtId="2" fontId="7" fillId="0" borderId="12" xfId="33" applyNumberFormat="1" applyFont="1" applyBorder="1" applyAlignment="1">
      <alignment horizontal="center" vertical="center" wrapText="1"/>
      <protection/>
    </xf>
    <xf numFmtId="2" fontId="7" fillId="0" borderId="12" xfId="33" applyNumberFormat="1" applyFont="1" applyBorder="1" applyAlignment="1">
      <alignment horizontal="center" vertical="center"/>
      <protection/>
    </xf>
    <xf numFmtId="2" fontId="7" fillId="33" borderId="12" xfId="33" applyNumberFormat="1" applyFont="1" applyFill="1" applyBorder="1" applyAlignment="1">
      <alignment horizontal="center" vertical="center"/>
      <protection/>
    </xf>
    <xf numFmtId="2" fontId="7" fillId="33" borderId="12" xfId="33" applyNumberFormat="1" applyFont="1" applyFill="1" applyBorder="1" applyAlignment="1">
      <alignment horizontal="left" vertical="center" wrapText="1"/>
      <protection/>
    </xf>
    <xf numFmtId="49" fontId="5" fillId="0" borderId="12" xfId="33" applyNumberFormat="1" applyFont="1" applyBorder="1" applyAlignment="1">
      <alignment horizontal="center" vertical="top" wrapText="1"/>
      <protection/>
    </xf>
    <xf numFmtId="49" fontId="5" fillId="0" borderId="13" xfId="33" applyNumberFormat="1" applyFont="1" applyBorder="1" applyAlignment="1">
      <alignment horizontal="center" vertical="top" wrapText="1"/>
      <protection/>
    </xf>
    <xf numFmtId="49" fontId="11" fillId="0" borderId="13" xfId="33" applyNumberFormat="1" applyFont="1" applyBorder="1" applyAlignment="1">
      <alignment horizontal="center" vertical="top" wrapText="1"/>
      <protection/>
    </xf>
    <xf numFmtId="0" fontId="1" fillId="0" borderId="14" xfId="33" applyBorder="1">
      <alignment/>
      <protection/>
    </xf>
    <xf numFmtId="0" fontId="9" fillId="0" borderId="14" xfId="33" applyFont="1" applyBorder="1">
      <alignment/>
      <protection/>
    </xf>
    <xf numFmtId="49" fontId="7" fillId="0" borderId="10" xfId="33" applyNumberFormat="1" applyFont="1" applyBorder="1" applyAlignment="1">
      <alignment horizontal="center" vertical="center"/>
      <protection/>
    </xf>
    <xf numFmtId="49" fontId="4" fillId="0" borderId="10" xfId="33" applyNumberFormat="1" applyFont="1" applyBorder="1" applyAlignment="1">
      <alignment horizontal="center" vertical="center"/>
      <protection/>
    </xf>
    <xf numFmtId="0" fontId="5" fillId="0" borderId="0" xfId="33" applyFont="1" applyAlignment="1">
      <alignment/>
      <protection/>
    </xf>
    <xf numFmtId="0" fontId="5" fillId="33" borderId="11" xfId="33" applyFont="1" applyFill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49" fontId="5" fillId="0" borderId="10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left" vertical="center" wrapText="1"/>
      <protection/>
    </xf>
    <xf numFmtId="0" fontId="5" fillId="0" borderId="13" xfId="33" applyFont="1" applyBorder="1" applyAlignment="1">
      <alignment horizontal="left" vertical="center" wrapText="1"/>
      <protection/>
    </xf>
    <xf numFmtId="0" fontId="6" fillId="0" borderId="14" xfId="33" applyFont="1" applyBorder="1">
      <alignment/>
      <protection/>
    </xf>
    <xf numFmtId="0" fontId="6" fillId="0" borderId="0" xfId="33" applyFont="1">
      <alignment/>
      <protection/>
    </xf>
    <xf numFmtId="0" fontId="5" fillId="0" borderId="16" xfId="33" applyFont="1" applyBorder="1" applyAlignment="1">
      <alignment horizontal="left" vertical="center" wrapText="1"/>
      <protection/>
    </xf>
    <xf numFmtId="1" fontId="5" fillId="33" borderId="13" xfId="33" applyNumberFormat="1" applyFont="1" applyFill="1" applyBorder="1" applyAlignment="1">
      <alignment horizontal="left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2" fontId="7" fillId="0" borderId="10" xfId="33" applyNumberFormat="1" applyFont="1" applyBorder="1" applyAlignment="1">
      <alignment horizontal="center" vertical="center"/>
      <protection/>
    </xf>
    <xf numFmtId="49" fontId="5" fillId="0" borderId="17" xfId="33" applyNumberFormat="1" applyFont="1" applyBorder="1" applyAlignment="1">
      <alignment horizontal="left" vertical="center" wrapText="1"/>
      <protection/>
    </xf>
    <xf numFmtId="1" fontId="13" fillId="33" borderId="13" xfId="33" applyNumberFormat="1" applyFont="1" applyFill="1" applyBorder="1" applyAlignment="1">
      <alignment horizontal="left" vertical="center" wrapText="1"/>
      <protection/>
    </xf>
    <xf numFmtId="0" fontId="5" fillId="0" borderId="12" xfId="33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1" fontId="13" fillId="33" borderId="12" xfId="33" applyNumberFormat="1" applyFont="1" applyFill="1" applyBorder="1" applyAlignment="1">
      <alignment horizontal="left" vertical="center" wrapText="1"/>
      <protection/>
    </xf>
    <xf numFmtId="1" fontId="13" fillId="33" borderId="19" xfId="33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49" fontId="5" fillId="0" borderId="10" xfId="33" applyNumberFormat="1" applyFont="1" applyBorder="1" applyAlignment="1">
      <alignment horizontal="left" vertical="center" wrapText="1"/>
      <protection/>
    </xf>
    <xf numFmtId="49" fontId="11" fillId="0" borderId="10" xfId="33" applyNumberFormat="1" applyFont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33" borderId="10" xfId="33" applyFont="1" applyFill="1" applyBorder="1" applyAlignment="1">
      <alignment horizontal="left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5" fillId="0" borderId="20" xfId="0" applyNumberFormat="1" applyFont="1" applyBorder="1" applyAlignment="1">
      <alignment horizontal="left" vertical="center" wrapText="1"/>
    </xf>
    <xf numFmtId="0" fontId="11" fillId="33" borderId="10" xfId="33" applyFont="1" applyFill="1" applyBorder="1" applyAlignment="1">
      <alignment horizontal="left" vertical="center" wrapText="1"/>
      <protection/>
    </xf>
    <xf numFmtId="0" fontId="11" fillId="33" borderId="21" xfId="33" applyFont="1" applyFill="1" applyBorder="1" applyAlignment="1">
      <alignment horizontal="left" vertical="center" wrapText="1"/>
      <protection/>
    </xf>
    <xf numFmtId="0" fontId="11" fillId="0" borderId="22" xfId="33" applyFont="1" applyBorder="1" applyAlignment="1">
      <alignment horizontal="left" vertical="center" wrapText="1"/>
      <protection/>
    </xf>
    <xf numFmtId="49" fontId="5" fillId="0" borderId="20" xfId="33" applyNumberFormat="1" applyFont="1" applyBorder="1" applyAlignment="1">
      <alignment horizontal="left" vertical="center" wrapText="1"/>
      <protection/>
    </xf>
    <xf numFmtId="0" fontId="1" fillId="0" borderId="11" xfId="33" applyBorder="1">
      <alignment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23" xfId="33" applyNumberFormat="1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31" fillId="0" borderId="24" xfId="33" applyFont="1" applyBorder="1" applyAlignment="1">
      <alignment horizontal="center" wrapText="1"/>
      <protection/>
    </xf>
    <xf numFmtId="0" fontId="31" fillId="0" borderId="15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="70" zoomScaleNormal="70" zoomScalePageLayoutView="0" workbookViewId="0" topLeftCell="A1">
      <selection activeCell="C2" sqref="C2:Q2"/>
    </sheetView>
  </sheetViews>
  <sheetFormatPr defaultColWidth="14.421875" defaultRowHeight="15" customHeight="1"/>
  <cols>
    <col min="1" max="2" width="2.00390625" style="1" customWidth="1"/>
    <col min="3" max="3" width="5.8515625" style="78" customWidth="1"/>
    <col min="4" max="4" width="40.7109375" style="2" customWidth="1"/>
    <col min="5" max="5" width="9.28125" style="2" customWidth="1"/>
    <col min="6" max="7" width="9.28125" style="2" hidden="1" customWidth="1"/>
    <col min="8" max="8" width="9.421875" style="3" customWidth="1"/>
    <col min="9" max="9" width="13.00390625" style="2" customWidth="1"/>
    <col min="10" max="10" width="12.00390625" style="2" customWidth="1"/>
    <col min="11" max="11" width="11.140625" style="2" customWidth="1"/>
    <col min="12" max="12" width="12.8515625" style="2" customWidth="1"/>
    <col min="13" max="13" width="9.7109375" style="2" customWidth="1"/>
    <col min="14" max="14" width="13.8515625" style="2" customWidth="1"/>
    <col min="15" max="16" width="30.57421875" style="2" customWidth="1"/>
    <col min="17" max="17" width="35.8515625" style="2" customWidth="1"/>
    <col min="18" max="18" width="14.421875" style="42" customWidth="1"/>
    <col min="19" max="16384" width="14.421875" style="1" customWidth="1"/>
  </cols>
  <sheetData>
    <row r="1" spans="4:17" ht="53.25" customHeight="1">
      <c r="D1" s="85" t="s">
        <v>127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3:17" ht="37.5" customHeight="1">
      <c r="C2" s="81" t="s">
        <v>126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57.75" customHeight="1">
      <c r="A3" s="4"/>
      <c r="B3" s="4"/>
      <c r="C3" s="5" t="s">
        <v>0</v>
      </c>
      <c r="D3" s="6" t="s">
        <v>1</v>
      </c>
      <c r="E3" s="7" t="s">
        <v>2</v>
      </c>
      <c r="F3" s="7" t="s">
        <v>116</v>
      </c>
      <c r="G3" s="7" t="s">
        <v>117</v>
      </c>
      <c r="H3" s="8" t="s">
        <v>3</v>
      </c>
      <c r="I3" s="9" t="s">
        <v>4</v>
      </c>
      <c r="J3" s="10" t="s">
        <v>5</v>
      </c>
      <c r="K3" s="9" t="s">
        <v>6</v>
      </c>
      <c r="L3" s="10" t="s">
        <v>5</v>
      </c>
      <c r="M3" s="10" t="s">
        <v>7</v>
      </c>
      <c r="N3" s="10" t="s">
        <v>5</v>
      </c>
      <c r="O3" s="79" t="s">
        <v>8</v>
      </c>
      <c r="P3" s="11" t="s">
        <v>9</v>
      </c>
      <c r="Q3" s="80" t="s">
        <v>10</v>
      </c>
    </row>
    <row r="4" spans="1:17" ht="22.5" customHeight="1">
      <c r="A4" s="4"/>
      <c r="B4" s="4"/>
      <c r="C4" s="83" t="s">
        <v>128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8" s="55" customFormat="1" ht="43.5" customHeight="1">
      <c r="A5" s="46"/>
      <c r="B5" s="46"/>
      <c r="C5" s="47">
        <v>1</v>
      </c>
      <c r="D5" s="67" t="s">
        <v>11</v>
      </c>
      <c r="E5" s="48" t="s">
        <v>12</v>
      </c>
      <c r="F5" s="49">
        <v>4</v>
      </c>
      <c r="G5" s="49" t="s">
        <v>121</v>
      </c>
      <c r="H5" s="50">
        <f>F5+G5</f>
        <v>10</v>
      </c>
      <c r="I5" s="51">
        <v>3954.64</v>
      </c>
      <c r="J5" s="13">
        <f aca="true" t="shared" si="0" ref="J5:J11">I5*H5</f>
        <v>39546.4</v>
      </c>
      <c r="K5" s="14">
        <v>4030.57</v>
      </c>
      <c r="L5" s="13">
        <f aca="true" t="shared" si="1" ref="L5:L11">H5*K5</f>
        <v>40305.700000000004</v>
      </c>
      <c r="M5" s="13">
        <f aca="true" t="shared" si="2" ref="M5:M11">(I5+K5)/2</f>
        <v>3992.605</v>
      </c>
      <c r="N5" s="15">
        <f aca="true" t="shared" si="3" ref="N5:N11">H5*M5</f>
        <v>39926.05</v>
      </c>
      <c r="O5" s="52" t="s">
        <v>13</v>
      </c>
      <c r="P5" s="12" t="s">
        <v>14</v>
      </c>
      <c r="Q5" s="53" t="s">
        <v>15</v>
      </c>
      <c r="R5" s="54" t="s">
        <v>106</v>
      </c>
    </row>
    <row r="6" spans="1:18" s="55" customFormat="1" ht="32.25" customHeight="1">
      <c r="A6" s="46"/>
      <c r="B6" s="46"/>
      <c r="C6" s="47">
        <v>2</v>
      </c>
      <c r="D6" s="67" t="s">
        <v>18</v>
      </c>
      <c r="E6" s="48" t="s">
        <v>16</v>
      </c>
      <c r="F6" s="49">
        <v>1</v>
      </c>
      <c r="G6" s="49" t="s">
        <v>119</v>
      </c>
      <c r="H6" s="50">
        <f aca="true" t="shared" si="4" ref="H6:H11">F6+G6</f>
        <v>2</v>
      </c>
      <c r="I6" s="51">
        <v>5995.85</v>
      </c>
      <c r="J6" s="13">
        <f t="shared" si="0"/>
        <v>11991.7</v>
      </c>
      <c r="K6" s="14">
        <v>6110.97</v>
      </c>
      <c r="L6" s="13">
        <f t="shared" si="1"/>
        <v>12221.94</v>
      </c>
      <c r="M6" s="13">
        <f t="shared" si="2"/>
        <v>6053.41</v>
      </c>
      <c r="N6" s="15">
        <f t="shared" si="3"/>
        <v>12106.82</v>
      </c>
      <c r="O6" s="56" t="s">
        <v>13</v>
      </c>
      <c r="P6" s="12" t="s">
        <v>17</v>
      </c>
      <c r="Q6" s="53" t="s">
        <v>107</v>
      </c>
      <c r="R6" s="54" t="s">
        <v>106</v>
      </c>
    </row>
    <row r="7" spans="1:18" s="55" customFormat="1" ht="32.25" customHeight="1">
      <c r="A7" s="46"/>
      <c r="B7" s="46"/>
      <c r="C7" s="47">
        <v>3</v>
      </c>
      <c r="D7" s="67" t="s">
        <v>19</v>
      </c>
      <c r="E7" s="48" t="s">
        <v>16</v>
      </c>
      <c r="F7" s="49">
        <v>1</v>
      </c>
      <c r="G7" s="49" t="s">
        <v>119</v>
      </c>
      <c r="H7" s="50">
        <f t="shared" si="4"/>
        <v>2</v>
      </c>
      <c r="I7" s="51">
        <v>6083.59</v>
      </c>
      <c r="J7" s="13">
        <f t="shared" si="0"/>
        <v>12167.18</v>
      </c>
      <c r="K7" s="14">
        <v>6200.39</v>
      </c>
      <c r="L7" s="13">
        <f t="shared" si="1"/>
        <v>12400.78</v>
      </c>
      <c r="M7" s="13">
        <f t="shared" si="2"/>
        <v>6141.99</v>
      </c>
      <c r="N7" s="15">
        <f t="shared" si="3"/>
        <v>12283.98</v>
      </c>
      <c r="O7" s="56" t="s">
        <v>13</v>
      </c>
      <c r="P7" s="12" t="s">
        <v>14</v>
      </c>
      <c r="Q7" s="53" t="s">
        <v>20</v>
      </c>
      <c r="R7" s="54" t="s">
        <v>106</v>
      </c>
    </row>
    <row r="8" spans="1:18" s="55" customFormat="1" ht="32.25" customHeight="1">
      <c r="A8" s="46"/>
      <c r="B8" s="46"/>
      <c r="C8" s="47">
        <v>4</v>
      </c>
      <c r="D8" s="67" t="s">
        <v>21</v>
      </c>
      <c r="E8" s="48" t="s">
        <v>16</v>
      </c>
      <c r="F8" s="49">
        <v>1</v>
      </c>
      <c r="G8" s="49" t="s">
        <v>120</v>
      </c>
      <c r="H8" s="50">
        <f t="shared" si="4"/>
        <v>1</v>
      </c>
      <c r="I8" s="51">
        <v>6696.3</v>
      </c>
      <c r="J8" s="13">
        <f t="shared" si="0"/>
        <v>6696.3</v>
      </c>
      <c r="K8" s="14">
        <v>6824.87</v>
      </c>
      <c r="L8" s="13">
        <f t="shared" si="1"/>
        <v>6824.87</v>
      </c>
      <c r="M8" s="13">
        <f t="shared" si="2"/>
        <v>6760.585</v>
      </c>
      <c r="N8" s="15">
        <f t="shared" si="3"/>
        <v>6760.585</v>
      </c>
      <c r="O8" s="56" t="s">
        <v>13</v>
      </c>
      <c r="P8" s="12" t="s">
        <v>17</v>
      </c>
      <c r="Q8" s="53" t="s">
        <v>22</v>
      </c>
      <c r="R8" s="54" t="s">
        <v>106</v>
      </c>
    </row>
    <row r="9" spans="1:18" s="55" customFormat="1" ht="32.25" customHeight="1">
      <c r="A9" s="46"/>
      <c r="B9" s="46"/>
      <c r="C9" s="47">
        <v>5</v>
      </c>
      <c r="D9" s="67" t="s">
        <v>23</v>
      </c>
      <c r="E9" s="48" t="s">
        <v>16</v>
      </c>
      <c r="F9" s="49">
        <v>1</v>
      </c>
      <c r="G9" s="49" t="s">
        <v>119</v>
      </c>
      <c r="H9" s="50">
        <f t="shared" si="4"/>
        <v>2</v>
      </c>
      <c r="I9" s="51">
        <v>7921.72</v>
      </c>
      <c r="J9" s="13">
        <f t="shared" si="0"/>
        <v>15843.44</v>
      </c>
      <c r="K9" s="14">
        <v>8073.82</v>
      </c>
      <c r="L9" s="13">
        <f t="shared" si="1"/>
        <v>16147.64</v>
      </c>
      <c r="M9" s="13">
        <f t="shared" si="2"/>
        <v>7997.77</v>
      </c>
      <c r="N9" s="15">
        <f t="shared" si="3"/>
        <v>15995.54</v>
      </c>
      <c r="O9" s="56" t="s">
        <v>13</v>
      </c>
      <c r="P9" s="12" t="s">
        <v>14</v>
      </c>
      <c r="Q9" s="53" t="s">
        <v>24</v>
      </c>
      <c r="R9" s="54" t="s">
        <v>106</v>
      </c>
    </row>
    <row r="10" spans="1:18" s="55" customFormat="1" ht="43.5" customHeight="1">
      <c r="A10" s="46"/>
      <c r="B10" s="46"/>
      <c r="C10" s="47">
        <v>6</v>
      </c>
      <c r="D10" s="67" t="s">
        <v>25</v>
      </c>
      <c r="E10" s="48" t="s">
        <v>16</v>
      </c>
      <c r="F10" s="49">
        <v>1</v>
      </c>
      <c r="G10" s="49" t="s">
        <v>119</v>
      </c>
      <c r="H10" s="50">
        <f t="shared" si="4"/>
        <v>2</v>
      </c>
      <c r="I10" s="51">
        <v>11204.26</v>
      </c>
      <c r="J10" s="13">
        <f t="shared" si="0"/>
        <v>22408.52</v>
      </c>
      <c r="K10" s="14">
        <v>11419.38</v>
      </c>
      <c r="L10" s="13">
        <f t="shared" si="1"/>
        <v>22838.76</v>
      </c>
      <c r="M10" s="13">
        <f t="shared" si="2"/>
        <v>11311.82</v>
      </c>
      <c r="N10" s="15">
        <f t="shared" si="3"/>
        <v>22623.64</v>
      </c>
      <c r="O10" s="56" t="s">
        <v>13</v>
      </c>
      <c r="P10" s="12" t="s">
        <v>14</v>
      </c>
      <c r="Q10" s="53" t="s">
        <v>24</v>
      </c>
      <c r="R10" s="54" t="s">
        <v>106</v>
      </c>
    </row>
    <row r="11" spans="1:18" s="55" customFormat="1" ht="32.25" customHeight="1">
      <c r="A11" s="46"/>
      <c r="B11" s="46"/>
      <c r="C11" s="47">
        <v>7</v>
      </c>
      <c r="D11" s="67" t="s">
        <v>26</v>
      </c>
      <c r="E11" s="48" t="s">
        <v>16</v>
      </c>
      <c r="F11" s="49">
        <v>1</v>
      </c>
      <c r="G11" s="49" t="s">
        <v>119</v>
      </c>
      <c r="H11" s="50">
        <f t="shared" si="4"/>
        <v>2</v>
      </c>
      <c r="I11" s="51">
        <v>9628.6</v>
      </c>
      <c r="J11" s="13">
        <f t="shared" si="0"/>
        <v>19257.2</v>
      </c>
      <c r="K11" s="14">
        <v>9813.47</v>
      </c>
      <c r="L11" s="13">
        <f t="shared" si="1"/>
        <v>19626.94</v>
      </c>
      <c r="M11" s="13">
        <f t="shared" si="2"/>
        <v>9721.035</v>
      </c>
      <c r="N11" s="15">
        <f t="shared" si="3"/>
        <v>19442.07</v>
      </c>
      <c r="O11" s="56" t="s">
        <v>13</v>
      </c>
      <c r="P11" s="12" t="s">
        <v>14</v>
      </c>
      <c r="Q11" s="53" t="s">
        <v>27</v>
      </c>
      <c r="R11" s="54" t="s">
        <v>106</v>
      </c>
    </row>
    <row r="12" spans="1:18" s="23" customFormat="1" ht="29.25" customHeight="1">
      <c r="A12" s="16"/>
      <c r="B12" s="16"/>
      <c r="C12" s="17"/>
      <c r="D12" s="67"/>
      <c r="E12" s="18"/>
      <c r="F12" s="44"/>
      <c r="G12" s="44"/>
      <c r="H12" s="19"/>
      <c r="I12" s="20" t="s">
        <v>5</v>
      </c>
      <c r="J12" s="13">
        <f>SUM(J5:J11)</f>
        <v>127910.74</v>
      </c>
      <c r="K12" s="20" t="s">
        <v>5</v>
      </c>
      <c r="L12" s="13">
        <f>SUM(L5:L11)</f>
        <v>130366.63</v>
      </c>
      <c r="M12" s="20"/>
      <c r="N12" s="15">
        <f>SUM(N5:N11)</f>
        <v>129138.685</v>
      </c>
      <c r="O12" s="21"/>
      <c r="P12" s="22"/>
      <c r="Q12" s="40"/>
      <c r="R12" s="43"/>
    </row>
    <row r="13" spans="1:17" ht="15" customHeight="1">
      <c r="A13" s="24"/>
      <c r="B13" s="24"/>
      <c r="C13" s="84" t="s">
        <v>129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8" s="55" customFormat="1" ht="38.25" customHeight="1">
      <c r="A14" s="46"/>
      <c r="B14" s="46"/>
      <c r="C14" s="47">
        <v>1</v>
      </c>
      <c r="D14" s="69" t="s">
        <v>28</v>
      </c>
      <c r="E14" s="48" t="s">
        <v>16</v>
      </c>
      <c r="F14" s="49">
        <v>3</v>
      </c>
      <c r="G14" s="50" t="s">
        <v>118</v>
      </c>
      <c r="H14" s="50">
        <f>F14+G14</f>
        <v>5</v>
      </c>
      <c r="I14" s="51">
        <v>820.05</v>
      </c>
      <c r="J14" s="13">
        <f aca="true" t="shared" si="5" ref="J14:J41">H14*I14</f>
        <v>4100.25</v>
      </c>
      <c r="K14" s="14">
        <v>835.79</v>
      </c>
      <c r="L14" s="13">
        <f aca="true" t="shared" si="6" ref="L14:L41">K14*H14</f>
        <v>4178.95</v>
      </c>
      <c r="M14" s="13">
        <f aca="true" t="shared" si="7" ref="M14:M41">(I14+K14)/2</f>
        <v>827.92</v>
      </c>
      <c r="N14" s="15">
        <f aca="true" t="shared" si="8" ref="N14:N41">M14*H14</f>
        <v>4139.599999999999</v>
      </c>
      <c r="O14" s="56" t="s">
        <v>13</v>
      </c>
      <c r="P14" s="12" t="s">
        <v>29</v>
      </c>
      <c r="Q14" s="57" t="s">
        <v>30</v>
      </c>
      <c r="R14" s="54" t="s">
        <v>106</v>
      </c>
    </row>
    <row r="15" spans="1:18" s="55" customFormat="1" ht="43.5" customHeight="1">
      <c r="A15" s="46"/>
      <c r="B15" s="46"/>
      <c r="C15" s="47">
        <v>2</v>
      </c>
      <c r="D15" s="70" t="s">
        <v>31</v>
      </c>
      <c r="E15" s="48" t="s">
        <v>16</v>
      </c>
      <c r="F15" s="49">
        <v>3</v>
      </c>
      <c r="G15" s="50" t="s">
        <v>118</v>
      </c>
      <c r="H15" s="50">
        <f aca="true" t="shared" si="9" ref="H15:H41">F15+G15</f>
        <v>5</v>
      </c>
      <c r="I15" s="51">
        <v>983.9</v>
      </c>
      <c r="J15" s="13">
        <f t="shared" si="5"/>
        <v>4919.5</v>
      </c>
      <c r="K15" s="14">
        <v>1002.79</v>
      </c>
      <c r="L15" s="13">
        <f t="shared" si="6"/>
        <v>5013.95</v>
      </c>
      <c r="M15" s="13">
        <f t="shared" si="7"/>
        <v>993.345</v>
      </c>
      <c r="N15" s="15">
        <f t="shared" si="8"/>
        <v>4966.725</v>
      </c>
      <c r="O15" s="56" t="s">
        <v>13</v>
      </c>
      <c r="P15" s="12" t="s">
        <v>32</v>
      </c>
      <c r="Q15" s="57" t="s">
        <v>33</v>
      </c>
      <c r="R15" s="54" t="s">
        <v>106</v>
      </c>
    </row>
    <row r="16" spans="1:18" s="55" customFormat="1" ht="60" customHeight="1">
      <c r="A16" s="46"/>
      <c r="B16" s="46"/>
      <c r="C16" s="47">
        <v>3</v>
      </c>
      <c r="D16" s="70" t="s">
        <v>34</v>
      </c>
      <c r="E16" s="48" t="s">
        <v>16</v>
      </c>
      <c r="F16" s="49">
        <v>3</v>
      </c>
      <c r="G16" s="50" t="s">
        <v>118</v>
      </c>
      <c r="H16" s="50">
        <f t="shared" si="9"/>
        <v>5</v>
      </c>
      <c r="I16" s="51">
        <v>983.9</v>
      </c>
      <c r="J16" s="13">
        <f t="shared" si="5"/>
        <v>4919.5</v>
      </c>
      <c r="K16" s="14">
        <v>1002.79</v>
      </c>
      <c r="L16" s="13">
        <f t="shared" si="6"/>
        <v>5013.95</v>
      </c>
      <c r="M16" s="13">
        <f t="shared" si="7"/>
        <v>993.345</v>
      </c>
      <c r="N16" s="15">
        <f t="shared" si="8"/>
        <v>4966.725</v>
      </c>
      <c r="O16" s="56" t="s">
        <v>13</v>
      </c>
      <c r="P16" s="12" t="s">
        <v>32</v>
      </c>
      <c r="Q16" s="57" t="s">
        <v>35</v>
      </c>
      <c r="R16" s="54" t="s">
        <v>106</v>
      </c>
    </row>
    <row r="17" spans="1:18" s="55" customFormat="1" ht="45.75" customHeight="1">
      <c r="A17" s="46"/>
      <c r="B17" s="46"/>
      <c r="C17" s="47">
        <v>4</v>
      </c>
      <c r="D17" s="70" t="s">
        <v>36</v>
      </c>
      <c r="E17" s="48" t="s">
        <v>16</v>
      </c>
      <c r="F17" s="49">
        <v>2</v>
      </c>
      <c r="G17" s="50" t="s">
        <v>120</v>
      </c>
      <c r="H17" s="50">
        <f t="shared" si="9"/>
        <v>2</v>
      </c>
      <c r="I17" s="51">
        <v>1400.92</v>
      </c>
      <c r="J17" s="13">
        <f t="shared" si="5"/>
        <v>2801.84</v>
      </c>
      <c r="K17" s="14">
        <v>1427.82</v>
      </c>
      <c r="L17" s="13">
        <f t="shared" si="6"/>
        <v>2855.64</v>
      </c>
      <c r="M17" s="13">
        <f t="shared" si="7"/>
        <v>1414.37</v>
      </c>
      <c r="N17" s="15">
        <f t="shared" si="8"/>
        <v>2828.74</v>
      </c>
      <c r="O17" s="56" t="s">
        <v>13</v>
      </c>
      <c r="P17" s="12" t="s">
        <v>37</v>
      </c>
      <c r="Q17" s="57" t="s">
        <v>38</v>
      </c>
      <c r="R17" s="54" t="s">
        <v>106</v>
      </c>
    </row>
    <row r="18" spans="1:18" s="55" customFormat="1" ht="38.25" customHeight="1">
      <c r="A18" s="46"/>
      <c r="B18" s="46"/>
      <c r="C18" s="47">
        <v>5</v>
      </c>
      <c r="D18" s="70" t="s">
        <v>39</v>
      </c>
      <c r="E18" s="48" t="s">
        <v>16</v>
      </c>
      <c r="F18" s="49">
        <v>1</v>
      </c>
      <c r="G18" s="50" t="s">
        <v>120</v>
      </c>
      <c r="H18" s="50">
        <f t="shared" si="9"/>
        <v>1</v>
      </c>
      <c r="I18" s="51">
        <v>1865.3</v>
      </c>
      <c r="J18" s="13">
        <f t="shared" si="5"/>
        <v>1865.3</v>
      </c>
      <c r="K18" s="14">
        <v>1901.11</v>
      </c>
      <c r="L18" s="13">
        <f t="shared" si="6"/>
        <v>1901.11</v>
      </c>
      <c r="M18" s="13">
        <f t="shared" si="7"/>
        <v>1883.205</v>
      </c>
      <c r="N18" s="15">
        <f t="shared" si="8"/>
        <v>1883.205</v>
      </c>
      <c r="O18" s="56" t="s">
        <v>13</v>
      </c>
      <c r="P18" s="12" t="s">
        <v>37</v>
      </c>
      <c r="Q18" s="57" t="s">
        <v>40</v>
      </c>
      <c r="R18" s="54" t="s">
        <v>106</v>
      </c>
    </row>
    <row r="19" spans="1:18" s="55" customFormat="1" ht="32.25" customHeight="1">
      <c r="A19" s="46"/>
      <c r="B19" s="46"/>
      <c r="C19" s="47">
        <v>6</v>
      </c>
      <c r="D19" s="70" t="s">
        <v>41</v>
      </c>
      <c r="E19" s="48" t="s">
        <v>16</v>
      </c>
      <c r="F19" s="49">
        <v>2</v>
      </c>
      <c r="G19" s="50" t="s">
        <v>118</v>
      </c>
      <c r="H19" s="50">
        <f t="shared" si="9"/>
        <v>4</v>
      </c>
      <c r="I19" s="51">
        <v>1574.87</v>
      </c>
      <c r="J19" s="13">
        <f t="shared" si="5"/>
        <v>6299.48</v>
      </c>
      <c r="K19" s="14">
        <v>1605.11</v>
      </c>
      <c r="L19" s="13">
        <f t="shared" si="6"/>
        <v>6420.44</v>
      </c>
      <c r="M19" s="13">
        <f t="shared" si="7"/>
        <v>1589.9899999999998</v>
      </c>
      <c r="N19" s="15">
        <f t="shared" si="8"/>
        <v>6359.959999999999</v>
      </c>
      <c r="O19" s="56" t="s">
        <v>13</v>
      </c>
      <c r="P19" s="12" t="s">
        <v>29</v>
      </c>
      <c r="Q19" s="57" t="s">
        <v>42</v>
      </c>
      <c r="R19" s="54" t="s">
        <v>106</v>
      </c>
    </row>
    <row r="20" spans="1:18" s="55" customFormat="1" ht="33" customHeight="1">
      <c r="A20" s="46"/>
      <c r="B20" s="46"/>
      <c r="C20" s="47">
        <v>7</v>
      </c>
      <c r="D20" s="70" t="s">
        <v>43</v>
      </c>
      <c r="E20" s="48" t="s">
        <v>16</v>
      </c>
      <c r="F20" s="49">
        <v>2</v>
      </c>
      <c r="G20" s="50" t="s">
        <v>120</v>
      </c>
      <c r="H20" s="50">
        <f t="shared" si="9"/>
        <v>2</v>
      </c>
      <c r="I20" s="51">
        <v>1127.56</v>
      </c>
      <c r="J20" s="13">
        <f t="shared" si="5"/>
        <v>2255.12</v>
      </c>
      <c r="K20" s="14">
        <v>1149.21</v>
      </c>
      <c r="L20" s="13">
        <f t="shared" si="6"/>
        <v>2298.42</v>
      </c>
      <c r="M20" s="13">
        <f t="shared" si="7"/>
        <v>1138.385</v>
      </c>
      <c r="N20" s="15">
        <f t="shared" si="8"/>
        <v>2276.77</v>
      </c>
      <c r="O20" s="56" t="s">
        <v>13</v>
      </c>
      <c r="P20" s="12" t="s">
        <v>37</v>
      </c>
      <c r="Q20" s="57" t="s">
        <v>44</v>
      </c>
      <c r="R20" s="54" t="s">
        <v>106</v>
      </c>
    </row>
    <row r="21" spans="1:18" s="55" customFormat="1" ht="42.75" customHeight="1">
      <c r="A21" s="46"/>
      <c r="B21" s="46"/>
      <c r="C21" s="47">
        <v>8</v>
      </c>
      <c r="D21" s="70" t="s">
        <v>45</v>
      </c>
      <c r="E21" s="48" t="s">
        <v>16</v>
      </c>
      <c r="F21" s="49">
        <v>1</v>
      </c>
      <c r="G21" s="50" t="s">
        <v>120</v>
      </c>
      <c r="H21" s="50">
        <f t="shared" si="9"/>
        <v>1</v>
      </c>
      <c r="I21" s="51">
        <v>1230.07</v>
      </c>
      <c r="J21" s="13">
        <f t="shared" si="5"/>
        <v>1230.07</v>
      </c>
      <c r="K21" s="14">
        <v>1253.69</v>
      </c>
      <c r="L21" s="13">
        <f t="shared" si="6"/>
        <v>1253.69</v>
      </c>
      <c r="M21" s="13">
        <f t="shared" si="7"/>
        <v>1241.88</v>
      </c>
      <c r="N21" s="15">
        <f t="shared" si="8"/>
        <v>1241.88</v>
      </c>
      <c r="O21" s="56" t="s">
        <v>13</v>
      </c>
      <c r="P21" s="12" t="s">
        <v>29</v>
      </c>
      <c r="Q21" s="57" t="s">
        <v>46</v>
      </c>
      <c r="R21" s="54" t="s">
        <v>106</v>
      </c>
    </row>
    <row r="22" spans="1:18" s="55" customFormat="1" ht="43.5" customHeight="1">
      <c r="A22" s="46"/>
      <c r="B22" s="46"/>
      <c r="C22" s="47">
        <v>9</v>
      </c>
      <c r="D22" s="70" t="s">
        <v>47</v>
      </c>
      <c r="E22" s="48" t="s">
        <v>16</v>
      </c>
      <c r="F22" s="49">
        <v>3</v>
      </c>
      <c r="G22" s="50" t="s">
        <v>120</v>
      </c>
      <c r="H22" s="50">
        <f t="shared" si="9"/>
        <v>3</v>
      </c>
      <c r="I22" s="51">
        <v>902.37</v>
      </c>
      <c r="J22" s="13">
        <f t="shared" si="5"/>
        <v>2707.11</v>
      </c>
      <c r="K22" s="14">
        <v>919.7</v>
      </c>
      <c r="L22" s="13">
        <f t="shared" si="6"/>
        <v>2759.1000000000004</v>
      </c>
      <c r="M22" s="13">
        <f t="shared" si="7"/>
        <v>911.0350000000001</v>
      </c>
      <c r="N22" s="15">
        <f t="shared" si="8"/>
        <v>2733.1050000000005</v>
      </c>
      <c r="O22" s="56" t="s">
        <v>13</v>
      </c>
      <c r="P22" s="12" t="s">
        <v>37</v>
      </c>
      <c r="Q22" s="57" t="s">
        <v>48</v>
      </c>
      <c r="R22" s="54" t="s">
        <v>106</v>
      </c>
    </row>
    <row r="23" spans="1:18" s="55" customFormat="1" ht="29.25" customHeight="1">
      <c r="A23" s="46"/>
      <c r="B23" s="46"/>
      <c r="C23" s="47">
        <v>10</v>
      </c>
      <c r="D23" s="70" t="s">
        <v>49</v>
      </c>
      <c r="E23" s="48" t="s">
        <v>16</v>
      </c>
      <c r="F23" s="49">
        <v>1</v>
      </c>
      <c r="G23" s="50" t="s">
        <v>120</v>
      </c>
      <c r="H23" s="50">
        <f t="shared" si="9"/>
        <v>1</v>
      </c>
      <c r="I23" s="51">
        <v>1164.85</v>
      </c>
      <c r="J23" s="13">
        <f t="shared" si="5"/>
        <v>1164.85</v>
      </c>
      <c r="K23" s="14">
        <v>1187.22</v>
      </c>
      <c r="L23" s="13">
        <f t="shared" si="6"/>
        <v>1187.22</v>
      </c>
      <c r="M23" s="13">
        <f t="shared" si="7"/>
        <v>1176.0349999999999</v>
      </c>
      <c r="N23" s="15">
        <f t="shared" si="8"/>
        <v>1176.0349999999999</v>
      </c>
      <c r="O23" s="56" t="s">
        <v>13</v>
      </c>
      <c r="P23" s="12" t="s">
        <v>37</v>
      </c>
      <c r="Q23" s="57" t="s">
        <v>50</v>
      </c>
      <c r="R23" s="54" t="s">
        <v>106</v>
      </c>
    </row>
    <row r="24" spans="1:18" s="55" customFormat="1" ht="31.5" customHeight="1">
      <c r="A24" s="46"/>
      <c r="B24" s="46"/>
      <c r="C24" s="47">
        <v>11</v>
      </c>
      <c r="D24" s="70" t="s">
        <v>51</v>
      </c>
      <c r="E24" s="48" t="s">
        <v>16</v>
      </c>
      <c r="F24" s="49">
        <v>3</v>
      </c>
      <c r="G24" s="50" t="s">
        <v>118</v>
      </c>
      <c r="H24" s="50">
        <f t="shared" si="9"/>
        <v>5</v>
      </c>
      <c r="I24" s="51">
        <v>983.9</v>
      </c>
      <c r="J24" s="13">
        <f t="shared" si="5"/>
        <v>4919.5</v>
      </c>
      <c r="K24" s="14">
        <v>1002.79</v>
      </c>
      <c r="L24" s="13">
        <f t="shared" si="6"/>
        <v>5013.95</v>
      </c>
      <c r="M24" s="13">
        <f t="shared" si="7"/>
        <v>993.345</v>
      </c>
      <c r="N24" s="15">
        <f t="shared" si="8"/>
        <v>4966.725</v>
      </c>
      <c r="O24" s="56" t="s">
        <v>13</v>
      </c>
      <c r="P24" s="12" t="s">
        <v>29</v>
      </c>
      <c r="Q24" s="57" t="s">
        <v>52</v>
      </c>
      <c r="R24" s="54" t="s">
        <v>106</v>
      </c>
    </row>
    <row r="25" spans="1:18" s="55" customFormat="1" ht="36.75" customHeight="1">
      <c r="A25" s="46"/>
      <c r="B25" s="46"/>
      <c r="C25" s="47">
        <v>12</v>
      </c>
      <c r="D25" s="70" t="s">
        <v>53</v>
      </c>
      <c r="E25" s="48" t="s">
        <v>16</v>
      </c>
      <c r="F25" s="49">
        <v>1</v>
      </c>
      <c r="G25" s="50" t="s">
        <v>120</v>
      </c>
      <c r="H25" s="50">
        <f t="shared" si="9"/>
        <v>1</v>
      </c>
      <c r="I25" s="51">
        <v>914.02</v>
      </c>
      <c r="J25" s="13">
        <f t="shared" si="5"/>
        <v>914.02</v>
      </c>
      <c r="K25" s="14">
        <v>931.57</v>
      </c>
      <c r="L25" s="13">
        <f t="shared" si="6"/>
        <v>931.57</v>
      </c>
      <c r="M25" s="13">
        <f t="shared" si="7"/>
        <v>922.7950000000001</v>
      </c>
      <c r="N25" s="15">
        <f t="shared" si="8"/>
        <v>922.7950000000001</v>
      </c>
      <c r="O25" s="56" t="s">
        <v>13</v>
      </c>
      <c r="P25" s="12" t="s">
        <v>37</v>
      </c>
      <c r="Q25" s="57" t="s">
        <v>54</v>
      </c>
      <c r="R25" s="54" t="s">
        <v>106</v>
      </c>
    </row>
    <row r="26" spans="1:18" s="55" customFormat="1" ht="33.75" customHeight="1">
      <c r="A26" s="46"/>
      <c r="B26" s="46"/>
      <c r="C26" s="47">
        <v>13</v>
      </c>
      <c r="D26" s="70" t="s">
        <v>55</v>
      </c>
      <c r="E26" s="48" t="s">
        <v>16</v>
      </c>
      <c r="F26" s="49">
        <v>1</v>
      </c>
      <c r="G26" s="50" t="s">
        <v>120</v>
      </c>
      <c r="H26" s="50">
        <f t="shared" si="9"/>
        <v>1</v>
      </c>
      <c r="I26" s="51">
        <v>4616.66</v>
      </c>
      <c r="J26" s="13">
        <f t="shared" si="5"/>
        <v>4616.66</v>
      </c>
      <c r="K26" s="14">
        <v>4705.3</v>
      </c>
      <c r="L26" s="13">
        <f t="shared" si="6"/>
        <v>4705.3</v>
      </c>
      <c r="M26" s="13">
        <f t="shared" si="7"/>
        <v>4660.98</v>
      </c>
      <c r="N26" s="15">
        <f t="shared" si="8"/>
        <v>4660.98</v>
      </c>
      <c r="O26" s="56" t="s">
        <v>13</v>
      </c>
      <c r="P26" s="12" t="s">
        <v>56</v>
      </c>
      <c r="Q26" s="57" t="s">
        <v>57</v>
      </c>
      <c r="R26" s="54" t="s">
        <v>106</v>
      </c>
    </row>
    <row r="27" spans="1:18" s="55" customFormat="1" ht="30.75" customHeight="1">
      <c r="A27" s="46"/>
      <c r="B27" s="46"/>
      <c r="C27" s="47">
        <v>14</v>
      </c>
      <c r="D27" s="70" t="s">
        <v>58</v>
      </c>
      <c r="E27" s="48" t="s">
        <v>12</v>
      </c>
      <c r="F27" s="49">
        <v>1</v>
      </c>
      <c r="G27" s="50" t="s">
        <v>120</v>
      </c>
      <c r="H27" s="50">
        <f t="shared" si="9"/>
        <v>1</v>
      </c>
      <c r="I27" s="51">
        <v>4357.29</v>
      </c>
      <c r="J27" s="13">
        <f t="shared" si="5"/>
        <v>4357.29</v>
      </c>
      <c r="K27" s="14">
        <v>4440.95</v>
      </c>
      <c r="L27" s="13">
        <f t="shared" si="6"/>
        <v>4440.95</v>
      </c>
      <c r="M27" s="13">
        <f t="shared" si="7"/>
        <v>4399.12</v>
      </c>
      <c r="N27" s="15">
        <f t="shared" si="8"/>
        <v>4399.12</v>
      </c>
      <c r="O27" s="56" t="s">
        <v>13</v>
      </c>
      <c r="P27" s="12" t="s">
        <v>14</v>
      </c>
      <c r="Q27" s="57" t="s">
        <v>59</v>
      </c>
      <c r="R27" s="54" t="s">
        <v>106</v>
      </c>
    </row>
    <row r="28" spans="1:18" s="55" customFormat="1" ht="28.5" customHeight="1">
      <c r="A28" s="46"/>
      <c r="B28" s="46"/>
      <c r="C28" s="47">
        <v>15</v>
      </c>
      <c r="D28" s="70" t="s">
        <v>60</v>
      </c>
      <c r="E28" s="48" t="s">
        <v>16</v>
      </c>
      <c r="F28" s="49">
        <v>6</v>
      </c>
      <c r="G28" s="50" t="s">
        <v>122</v>
      </c>
      <c r="H28" s="50">
        <f t="shared" si="9"/>
        <v>11</v>
      </c>
      <c r="I28" s="51">
        <v>543.59</v>
      </c>
      <c r="J28" s="13">
        <f t="shared" si="5"/>
        <v>5979.490000000001</v>
      </c>
      <c r="K28" s="14">
        <v>554.03</v>
      </c>
      <c r="L28" s="13">
        <f t="shared" si="6"/>
        <v>6094.33</v>
      </c>
      <c r="M28" s="13">
        <f t="shared" si="7"/>
        <v>548.81</v>
      </c>
      <c r="N28" s="15">
        <f t="shared" si="8"/>
        <v>6036.91</v>
      </c>
      <c r="O28" s="56" t="s">
        <v>13</v>
      </c>
      <c r="P28" s="12" t="s">
        <v>37</v>
      </c>
      <c r="Q28" s="57" t="s">
        <v>61</v>
      </c>
      <c r="R28" s="54" t="s">
        <v>106</v>
      </c>
    </row>
    <row r="29" spans="1:18" s="55" customFormat="1" ht="43.5" customHeight="1">
      <c r="A29" s="46"/>
      <c r="B29" s="46"/>
      <c r="C29" s="47">
        <v>16</v>
      </c>
      <c r="D29" s="70" t="s">
        <v>62</v>
      </c>
      <c r="E29" s="48" t="s">
        <v>12</v>
      </c>
      <c r="F29" s="49">
        <v>1</v>
      </c>
      <c r="G29" s="50" t="s">
        <v>120</v>
      </c>
      <c r="H29" s="50">
        <f t="shared" si="9"/>
        <v>1</v>
      </c>
      <c r="I29" s="51">
        <v>1164.85</v>
      </c>
      <c r="J29" s="13">
        <f t="shared" si="5"/>
        <v>1164.85</v>
      </c>
      <c r="K29" s="14">
        <v>1187.22</v>
      </c>
      <c r="L29" s="13">
        <f t="shared" si="6"/>
        <v>1187.22</v>
      </c>
      <c r="M29" s="13">
        <f t="shared" si="7"/>
        <v>1176.0349999999999</v>
      </c>
      <c r="N29" s="15">
        <f t="shared" si="8"/>
        <v>1176.0349999999999</v>
      </c>
      <c r="O29" s="56" t="s">
        <v>13</v>
      </c>
      <c r="P29" s="12" t="s">
        <v>37</v>
      </c>
      <c r="Q29" s="57" t="s">
        <v>61</v>
      </c>
      <c r="R29" s="54" t="s">
        <v>106</v>
      </c>
    </row>
    <row r="30" spans="1:18" s="55" customFormat="1" ht="45" customHeight="1">
      <c r="A30" s="46"/>
      <c r="B30" s="46"/>
      <c r="C30" s="47">
        <v>17</v>
      </c>
      <c r="D30" s="70" t="s">
        <v>63</v>
      </c>
      <c r="E30" s="48" t="s">
        <v>16</v>
      </c>
      <c r="F30" s="49" t="s">
        <v>123</v>
      </c>
      <c r="G30" s="50" t="s">
        <v>122</v>
      </c>
      <c r="H30" s="50">
        <f t="shared" si="9"/>
        <v>9</v>
      </c>
      <c r="I30" s="51">
        <v>956.73</v>
      </c>
      <c r="J30" s="13">
        <f t="shared" si="5"/>
        <v>8610.57</v>
      </c>
      <c r="K30" s="14">
        <v>975.1</v>
      </c>
      <c r="L30" s="13">
        <f t="shared" si="6"/>
        <v>8775.9</v>
      </c>
      <c r="M30" s="13">
        <f t="shared" si="7"/>
        <v>965.915</v>
      </c>
      <c r="N30" s="15">
        <f t="shared" si="8"/>
        <v>8693.235</v>
      </c>
      <c r="O30" s="56" t="s">
        <v>13</v>
      </c>
      <c r="P30" s="12" t="s">
        <v>29</v>
      </c>
      <c r="Q30" s="57" t="s">
        <v>64</v>
      </c>
      <c r="R30" s="54" t="s">
        <v>106</v>
      </c>
    </row>
    <row r="31" spans="1:18" s="55" customFormat="1" ht="33.75" customHeight="1">
      <c r="A31" s="46"/>
      <c r="B31" s="46"/>
      <c r="C31" s="47">
        <v>18</v>
      </c>
      <c r="D31" s="70" t="s">
        <v>65</v>
      </c>
      <c r="E31" s="48" t="s">
        <v>16</v>
      </c>
      <c r="F31" s="49" t="s">
        <v>118</v>
      </c>
      <c r="G31" s="50" t="s">
        <v>120</v>
      </c>
      <c r="H31" s="50">
        <f t="shared" si="9"/>
        <v>2</v>
      </c>
      <c r="I31" s="51">
        <v>983.9</v>
      </c>
      <c r="J31" s="13">
        <f t="shared" si="5"/>
        <v>1967.8</v>
      </c>
      <c r="K31" s="14">
        <v>1002.79</v>
      </c>
      <c r="L31" s="13">
        <f t="shared" si="6"/>
        <v>2005.58</v>
      </c>
      <c r="M31" s="13">
        <f t="shared" si="7"/>
        <v>993.345</v>
      </c>
      <c r="N31" s="15">
        <f t="shared" si="8"/>
        <v>1986.69</v>
      </c>
      <c r="O31" s="56" t="s">
        <v>13</v>
      </c>
      <c r="P31" s="12" t="s">
        <v>29</v>
      </c>
      <c r="Q31" s="57" t="s">
        <v>66</v>
      </c>
      <c r="R31" s="54" t="s">
        <v>106</v>
      </c>
    </row>
    <row r="32" spans="1:18" s="55" customFormat="1" ht="38.25" customHeight="1">
      <c r="A32" s="46"/>
      <c r="B32" s="46"/>
      <c r="C32" s="47">
        <v>19</v>
      </c>
      <c r="D32" s="71" t="s">
        <v>67</v>
      </c>
      <c r="E32" s="48" t="s">
        <v>16</v>
      </c>
      <c r="F32" s="49">
        <v>1</v>
      </c>
      <c r="G32" s="50" t="s">
        <v>120</v>
      </c>
      <c r="H32" s="50">
        <f t="shared" si="9"/>
        <v>1</v>
      </c>
      <c r="I32" s="51">
        <v>2787.85</v>
      </c>
      <c r="J32" s="13">
        <f t="shared" si="5"/>
        <v>2787.85</v>
      </c>
      <c r="K32" s="14">
        <v>2841.38</v>
      </c>
      <c r="L32" s="13">
        <f t="shared" si="6"/>
        <v>2841.38</v>
      </c>
      <c r="M32" s="13">
        <f t="shared" si="7"/>
        <v>2814.615</v>
      </c>
      <c r="N32" s="15">
        <f t="shared" si="8"/>
        <v>2814.615</v>
      </c>
      <c r="O32" s="56" t="s">
        <v>13</v>
      </c>
      <c r="P32" s="12" t="s">
        <v>29</v>
      </c>
      <c r="Q32" s="57" t="s">
        <v>68</v>
      </c>
      <c r="R32" s="54" t="s">
        <v>106</v>
      </c>
    </row>
    <row r="33" spans="1:18" s="55" customFormat="1" ht="31.5" customHeight="1">
      <c r="A33" s="46"/>
      <c r="B33" s="46"/>
      <c r="C33" s="47">
        <v>20</v>
      </c>
      <c r="D33" s="70" t="s">
        <v>69</v>
      </c>
      <c r="E33" s="48" t="s">
        <v>16</v>
      </c>
      <c r="F33" s="49">
        <v>1</v>
      </c>
      <c r="G33" s="50" t="s">
        <v>119</v>
      </c>
      <c r="H33" s="50">
        <f t="shared" si="9"/>
        <v>2</v>
      </c>
      <c r="I33" s="51">
        <v>945.85</v>
      </c>
      <c r="J33" s="13">
        <f t="shared" si="5"/>
        <v>1891.7</v>
      </c>
      <c r="K33" s="14">
        <v>964.01</v>
      </c>
      <c r="L33" s="13">
        <f t="shared" si="6"/>
        <v>1928.02</v>
      </c>
      <c r="M33" s="13">
        <f t="shared" si="7"/>
        <v>954.9300000000001</v>
      </c>
      <c r="N33" s="15">
        <f t="shared" si="8"/>
        <v>1909.8600000000001</v>
      </c>
      <c r="O33" s="56" t="s">
        <v>13</v>
      </c>
      <c r="P33" s="12" t="s">
        <v>37</v>
      </c>
      <c r="Q33" s="57" t="s">
        <v>70</v>
      </c>
      <c r="R33" s="54" t="s">
        <v>106</v>
      </c>
    </row>
    <row r="34" spans="1:18" s="55" customFormat="1" ht="44.25" customHeight="1">
      <c r="A34" s="46"/>
      <c r="B34" s="46"/>
      <c r="C34" s="47">
        <v>21</v>
      </c>
      <c r="D34" s="70" t="s">
        <v>71</v>
      </c>
      <c r="E34" s="48" t="s">
        <v>16</v>
      </c>
      <c r="F34" s="49">
        <v>1</v>
      </c>
      <c r="G34" s="50" t="s">
        <v>119</v>
      </c>
      <c r="H34" s="50">
        <f t="shared" si="9"/>
        <v>2</v>
      </c>
      <c r="I34" s="51">
        <v>2938.52</v>
      </c>
      <c r="J34" s="13">
        <f t="shared" si="5"/>
        <v>5877.04</v>
      </c>
      <c r="K34" s="14">
        <v>2994.94</v>
      </c>
      <c r="L34" s="13">
        <f t="shared" si="6"/>
        <v>5989.88</v>
      </c>
      <c r="M34" s="13">
        <f t="shared" si="7"/>
        <v>2966.73</v>
      </c>
      <c r="N34" s="15">
        <f t="shared" si="8"/>
        <v>5933.46</v>
      </c>
      <c r="O34" s="56" t="s">
        <v>13</v>
      </c>
      <c r="P34" s="12" t="s">
        <v>37</v>
      </c>
      <c r="Q34" s="57" t="s">
        <v>72</v>
      </c>
      <c r="R34" s="54" t="s">
        <v>106</v>
      </c>
    </row>
    <row r="35" spans="1:18" s="55" customFormat="1" ht="43.5" customHeight="1">
      <c r="A35" s="46"/>
      <c r="B35" s="46"/>
      <c r="C35" s="47">
        <v>22</v>
      </c>
      <c r="D35" s="70" t="s">
        <v>73</v>
      </c>
      <c r="E35" s="48" t="s">
        <v>16</v>
      </c>
      <c r="F35" s="49">
        <v>1</v>
      </c>
      <c r="G35" s="50" t="s">
        <v>120</v>
      </c>
      <c r="H35" s="50">
        <f t="shared" si="9"/>
        <v>1</v>
      </c>
      <c r="I35" s="51">
        <v>2870.18</v>
      </c>
      <c r="J35" s="13">
        <f t="shared" si="5"/>
        <v>2870.18</v>
      </c>
      <c r="K35" s="14">
        <v>2925.29</v>
      </c>
      <c r="L35" s="13">
        <f t="shared" si="6"/>
        <v>2925.29</v>
      </c>
      <c r="M35" s="13">
        <f t="shared" si="7"/>
        <v>2897.7349999999997</v>
      </c>
      <c r="N35" s="15">
        <f t="shared" si="8"/>
        <v>2897.7349999999997</v>
      </c>
      <c r="O35" s="56" t="s">
        <v>13</v>
      </c>
      <c r="P35" s="12" t="s">
        <v>32</v>
      </c>
      <c r="Q35" s="57" t="s">
        <v>74</v>
      </c>
      <c r="R35" s="54" t="s">
        <v>106</v>
      </c>
    </row>
    <row r="36" spans="1:18" s="55" customFormat="1" ht="33.75" customHeight="1">
      <c r="A36" s="46"/>
      <c r="B36" s="46"/>
      <c r="C36" s="47">
        <v>23</v>
      </c>
      <c r="D36" s="70" t="s">
        <v>75</v>
      </c>
      <c r="E36" s="48" t="s">
        <v>16</v>
      </c>
      <c r="F36" s="49">
        <v>1</v>
      </c>
      <c r="G36" s="50" t="s">
        <v>120</v>
      </c>
      <c r="H36" s="50">
        <f t="shared" si="9"/>
        <v>1</v>
      </c>
      <c r="I36" s="51">
        <v>4920.3</v>
      </c>
      <c r="J36" s="13">
        <f t="shared" si="5"/>
        <v>4920.3</v>
      </c>
      <c r="K36" s="14">
        <v>5014.77</v>
      </c>
      <c r="L36" s="13">
        <f t="shared" si="6"/>
        <v>5014.77</v>
      </c>
      <c r="M36" s="13">
        <f t="shared" si="7"/>
        <v>4967.535</v>
      </c>
      <c r="N36" s="15">
        <f t="shared" si="8"/>
        <v>4967.535</v>
      </c>
      <c r="O36" s="56" t="s">
        <v>13</v>
      </c>
      <c r="P36" s="12" t="s">
        <v>37</v>
      </c>
      <c r="Q36" s="57" t="s">
        <v>76</v>
      </c>
      <c r="R36" s="54" t="s">
        <v>106</v>
      </c>
    </row>
    <row r="37" spans="1:18" s="55" customFormat="1" ht="44.25" customHeight="1">
      <c r="A37" s="46"/>
      <c r="B37" s="46"/>
      <c r="C37" s="47">
        <v>24</v>
      </c>
      <c r="D37" s="70" t="s">
        <v>77</v>
      </c>
      <c r="E37" s="48" t="s">
        <v>16</v>
      </c>
      <c r="F37" s="49">
        <v>1</v>
      </c>
      <c r="G37" s="50" t="s">
        <v>120</v>
      </c>
      <c r="H37" s="50">
        <f t="shared" si="9"/>
        <v>1</v>
      </c>
      <c r="I37" s="51">
        <v>2077.31</v>
      </c>
      <c r="J37" s="13">
        <f t="shared" si="5"/>
        <v>2077.31</v>
      </c>
      <c r="K37" s="14">
        <v>2117.19</v>
      </c>
      <c r="L37" s="13">
        <f t="shared" si="6"/>
        <v>2117.19</v>
      </c>
      <c r="M37" s="13">
        <f t="shared" si="7"/>
        <v>2097.25</v>
      </c>
      <c r="N37" s="15">
        <f t="shared" si="8"/>
        <v>2097.25</v>
      </c>
      <c r="O37" s="56" t="s">
        <v>13</v>
      </c>
      <c r="P37" s="12" t="s">
        <v>78</v>
      </c>
      <c r="Q37" s="57" t="s">
        <v>79</v>
      </c>
      <c r="R37" s="54" t="s">
        <v>106</v>
      </c>
    </row>
    <row r="38" spans="1:18" s="55" customFormat="1" ht="40.5" customHeight="1">
      <c r="A38" s="46"/>
      <c r="B38" s="46"/>
      <c r="C38" s="47">
        <v>25</v>
      </c>
      <c r="D38" s="70" t="s">
        <v>103</v>
      </c>
      <c r="E38" s="48" t="s">
        <v>16</v>
      </c>
      <c r="F38" s="49" t="s">
        <v>123</v>
      </c>
      <c r="G38" s="50" t="s">
        <v>123</v>
      </c>
      <c r="H38" s="50">
        <f t="shared" si="9"/>
        <v>8</v>
      </c>
      <c r="I38" s="51">
        <v>7806.79</v>
      </c>
      <c r="J38" s="13">
        <f t="shared" si="5"/>
        <v>62454.32</v>
      </c>
      <c r="K38" s="14">
        <v>7956.68</v>
      </c>
      <c r="L38" s="13">
        <f t="shared" si="6"/>
        <v>63653.44</v>
      </c>
      <c r="M38" s="13">
        <f t="shared" si="7"/>
        <v>7881.735000000001</v>
      </c>
      <c r="N38" s="15">
        <f t="shared" si="8"/>
        <v>63053.880000000005</v>
      </c>
      <c r="O38" s="56" t="s">
        <v>13</v>
      </c>
      <c r="P38" s="12" t="s">
        <v>80</v>
      </c>
      <c r="Q38" s="57" t="s">
        <v>100</v>
      </c>
      <c r="R38" s="54" t="s">
        <v>106</v>
      </c>
    </row>
    <row r="39" spans="1:18" s="55" customFormat="1" ht="45.75" customHeight="1">
      <c r="A39" s="46"/>
      <c r="B39" s="46"/>
      <c r="C39" s="47">
        <v>26</v>
      </c>
      <c r="D39" s="70" t="s">
        <v>81</v>
      </c>
      <c r="E39" s="48" t="s">
        <v>16</v>
      </c>
      <c r="F39" s="49">
        <v>1</v>
      </c>
      <c r="G39" s="50" t="s">
        <v>120</v>
      </c>
      <c r="H39" s="50">
        <f t="shared" si="9"/>
        <v>1</v>
      </c>
      <c r="I39" s="51">
        <v>1571.75</v>
      </c>
      <c r="J39" s="13">
        <f t="shared" si="5"/>
        <v>1571.75</v>
      </c>
      <c r="K39" s="14">
        <v>1601.93</v>
      </c>
      <c r="L39" s="13">
        <f t="shared" si="6"/>
        <v>1601.93</v>
      </c>
      <c r="M39" s="13">
        <f t="shared" si="7"/>
        <v>1586.8400000000001</v>
      </c>
      <c r="N39" s="15">
        <f t="shared" si="8"/>
        <v>1586.8400000000001</v>
      </c>
      <c r="O39" s="56" t="s">
        <v>13</v>
      </c>
      <c r="P39" s="12" t="s">
        <v>37</v>
      </c>
      <c r="Q39" s="57" t="s">
        <v>82</v>
      </c>
      <c r="R39" s="54" t="s">
        <v>106</v>
      </c>
    </row>
    <row r="40" spans="1:18" s="55" customFormat="1" ht="33" customHeight="1">
      <c r="A40" s="46"/>
      <c r="B40" s="46"/>
      <c r="C40" s="47">
        <v>27</v>
      </c>
      <c r="D40" s="70" t="s">
        <v>83</v>
      </c>
      <c r="E40" s="48" t="s">
        <v>16</v>
      </c>
      <c r="F40" s="49">
        <v>1</v>
      </c>
      <c r="G40" s="50" t="s">
        <v>120</v>
      </c>
      <c r="H40" s="50">
        <f t="shared" si="9"/>
        <v>1</v>
      </c>
      <c r="I40" s="51">
        <v>512.54</v>
      </c>
      <c r="J40" s="13">
        <f t="shared" si="5"/>
        <v>512.54</v>
      </c>
      <c r="K40" s="14">
        <v>522.38</v>
      </c>
      <c r="L40" s="13">
        <f t="shared" si="6"/>
        <v>522.38</v>
      </c>
      <c r="M40" s="13">
        <f t="shared" si="7"/>
        <v>517.46</v>
      </c>
      <c r="N40" s="15">
        <f t="shared" si="8"/>
        <v>517.46</v>
      </c>
      <c r="O40" s="56" t="s">
        <v>13</v>
      </c>
      <c r="P40" s="12" t="s">
        <v>32</v>
      </c>
      <c r="Q40" s="57" t="s">
        <v>84</v>
      </c>
      <c r="R40" s="54" t="s">
        <v>106</v>
      </c>
    </row>
    <row r="41" spans="1:18" s="55" customFormat="1" ht="32.25" customHeight="1">
      <c r="A41" s="46"/>
      <c r="B41" s="46"/>
      <c r="C41" s="47">
        <v>28</v>
      </c>
      <c r="D41" s="70" t="s">
        <v>85</v>
      </c>
      <c r="E41" s="48" t="s">
        <v>16</v>
      </c>
      <c r="F41" s="49">
        <v>1</v>
      </c>
      <c r="G41" s="50" t="s">
        <v>120</v>
      </c>
      <c r="H41" s="50">
        <f t="shared" si="9"/>
        <v>1</v>
      </c>
      <c r="I41" s="51">
        <v>1940.63</v>
      </c>
      <c r="J41" s="13">
        <f t="shared" si="5"/>
        <v>1940.63</v>
      </c>
      <c r="K41" s="14">
        <v>1977.89</v>
      </c>
      <c r="L41" s="13">
        <f t="shared" si="6"/>
        <v>1977.89</v>
      </c>
      <c r="M41" s="13">
        <f t="shared" si="7"/>
        <v>1959.2600000000002</v>
      </c>
      <c r="N41" s="15">
        <f t="shared" si="8"/>
        <v>1959.2600000000002</v>
      </c>
      <c r="O41" s="56" t="s">
        <v>13</v>
      </c>
      <c r="P41" s="12" t="s">
        <v>37</v>
      </c>
      <c r="Q41" s="57" t="s">
        <v>86</v>
      </c>
      <c r="R41" s="54" t="s">
        <v>106</v>
      </c>
    </row>
    <row r="42" spans="1:17" ht="26.25" customHeight="1">
      <c r="A42" s="24"/>
      <c r="B42" s="24"/>
      <c r="C42" s="25"/>
      <c r="D42" s="68"/>
      <c r="E42" s="26"/>
      <c r="F42" s="45"/>
      <c r="G42" s="45"/>
      <c r="H42" s="27"/>
      <c r="I42" s="31" t="s">
        <v>5</v>
      </c>
      <c r="J42" s="28">
        <f>SUM(J14:J41)</f>
        <v>151696.82</v>
      </c>
      <c r="K42" s="31" t="s">
        <v>5</v>
      </c>
      <c r="L42" s="28">
        <f>SUM(L14:L41)</f>
        <v>154609.44000000003</v>
      </c>
      <c r="M42" s="31"/>
      <c r="N42" s="29">
        <f>SUM(N14:N41)</f>
        <v>153153.13</v>
      </c>
      <c r="O42" s="29"/>
      <c r="P42" s="30"/>
      <c r="Q42" s="41"/>
    </row>
    <row r="43" spans="1:17" ht="15" customHeight="1">
      <c r="A43" s="24"/>
      <c r="B43" s="24"/>
      <c r="C43" s="84" t="s">
        <v>130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8" s="55" customFormat="1" ht="44.25" customHeight="1">
      <c r="A44" s="46"/>
      <c r="B44" s="46"/>
      <c r="C44" s="47">
        <v>1</v>
      </c>
      <c r="D44" s="69" t="s">
        <v>87</v>
      </c>
      <c r="E44" s="48" t="s">
        <v>16</v>
      </c>
      <c r="F44" s="49">
        <v>1</v>
      </c>
      <c r="G44" s="49" t="s">
        <v>120</v>
      </c>
      <c r="H44" s="50">
        <f>F44+G44</f>
        <v>1</v>
      </c>
      <c r="I44" s="51">
        <v>11768.04</v>
      </c>
      <c r="J44" s="13">
        <f aca="true" t="shared" si="10" ref="J44:J59">H44*I44</f>
        <v>11768.04</v>
      </c>
      <c r="K44" s="14">
        <v>12025.76</v>
      </c>
      <c r="L44" s="13">
        <f aca="true" t="shared" si="11" ref="L44:L59">K44*H44</f>
        <v>12025.76</v>
      </c>
      <c r="M44" s="13">
        <f aca="true" t="shared" si="12" ref="M44:M59">(I44+K44)/2</f>
        <v>11896.900000000001</v>
      </c>
      <c r="N44" s="15">
        <f aca="true" t="shared" si="13" ref="N44:N59">H44*M44</f>
        <v>11896.900000000001</v>
      </c>
      <c r="O44" s="56" t="s">
        <v>13</v>
      </c>
      <c r="P44" s="12" t="s">
        <v>29</v>
      </c>
      <c r="Q44" s="57" t="s">
        <v>88</v>
      </c>
      <c r="R44" s="54" t="s">
        <v>106</v>
      </c>
    </row>
    <row r="45" spans="1:18" s="55" customFormat="1" ht="38.25" customHeight="1">
      <c r="A45" s="46"/>
      <c r="B45" s="46"/>
      <c r="C45" s="47">
        <v>2</v>
      </c>
      <c r="D45" s="69" t="s">
        <v>89</v>
      </c>
      <c r="E45" s="48" t="s">
        <v>16</v>
      </c>
      <c r="F45" s="49">
        <v>2</v>
      </c>
      <c r="G45" s="49" t="s">
        <v>120</v>
      </c>
      <c r="H45" s="50">
        <f aca="true" t="shared" si="14" ref="H45:H59">F45+G45</f>
        <v>2</v>
      </c>
      <c r="I45" s="51">
        <v>2498.97</v>
      </c>
      <c r="J45" s="13">
        <f t="shared" si="10"/>
        <v>4997.94</v>
      </c>
      <c r="K45" s="14">
        <v>2553.7</v>
      </c>
      <c r="L45" s="13">
        <f t="shared" si="11"/>
        <v>5107.4</v>
      </c>
      <c r="M45" s="13">
        <f t="shared" si="12"/>
        <v>2526.335</v>
      </c>
      <c r="N45" s="15">
        <f t="shared" si="13"/>
        <v>5052.67</v>
      </c>
      <c r="O45" s="56" t="s">
        <v>13</v>
      </c>
      <c r="P45" s="12" t="s">
        <v>32</v>
      </c>
      <c r="Q45" s="57" t="s">
        <v>90</v>
      </c>
      <c r="R45" s="54" t="s">
        <v>106</v>
      </c>
    </row>
    <row r="46" spans="1:18" s="55" customFormat="1" ht="43.5" customHeight="1">
      <c r="A46" s="46"/>
      <c r="B46" s="46"/>
      <c r="C46" s="47">
        <v>3</v>
      </c>
      <c r="D46" s="69" t="s">
        <v>91</v>
      </c>
      <c r="E46" s="48" t="s">
        <v>16</v>
      </c>
      <c r="F46" s="49">
        <v>2</v>
      </c>
      <c r="G46" s="49" t="s">
        <v>120</v>
      </c>
      <c r="H46" s="50">
        <f t="shared" si="14"/>
        <v>2</v>
      </c>
      <c r="I46" s="51">
        <v>3660.71</v>
      </c>
      <c r="J46" s="13">
        <f t="shared" si="10"/>
        <v>7321.42</v>
      </c>
      <c r="K46" s="14">
        <v>3740.88</v>
      </c>
      <c r="L46" s="13">
        <f t="shared" si="11"/>
        <v>7481.76</v>
      </c>
      <c r="M46" s="13">
        <f t="shared" si="12"/>
        <v>3700.795</v>
      </c>
      <c r="N46" s="15">
        <f t="shared" si="13"/>
        <v>7401.59</v>
      </c>
      <c r="O46" s="56" t="s">
        <v>13</v>
      </c>
      <c r="P46" s="12" t="s">
        <v>37</v>
      </c>
      <c r="Q46" s="57" t="s">
        <v>92</v>
      </c>
      <c r="R46" s="54" t="s">
        <v>106</v>
      </c>
    </row>
    <row r="47" spans="1:18" s="55" customFormat="1" ht="47.25" customHeight="1">
      <c r="A47" s="46"/>
      <c r="B47" s="46"/>
      <c r="C47" s="47">
        <v>4</v>
      </c>
      <c r="D47" s="69" t="s">
        <v>93</v>
      </c>
      <c r="E47" s="48" t="s">
        <v>16</v>
      </c>
      <c r="F47" s="49">
        <v>2</v>
      </c>
      <c r="G47" s="49" t="s">
        <v>120</v>
      </c>
      <c r="H47" s="50">
        <f t="shared" si="14"/>
        <v>2</v>
      </c>
      <c r="I47" s="51">
        <v>2989.77</v>
      </c>
      <c r="J47" s="13">
        <f t="shared" si="10"/>
        <v>5979.54</v>
      </c>
      <c r="K47" s="14">
        <v>3055.25</v>
      </c>
      <c r="L47" s="13">
        <f t="shared" si="11"/>
        <v>6110.5</v>
      </c>
      <c r="M47" s="13">
        <f t="shared" si="12"/>
        <v>3022.51</v>
      </c>
      <c r="N47" s="15">
        <f t="shared" si="13"/>
        <v>6045.02</v>
      </c>
      <c r="O47" s="56" t="s">
        <v>13</v>
      </c>
      <c r="P47" s="12" t="s">
        <v>37</v>
      </c>
      <c r="Q47" s="57" t="s">
        <v>94</v>
      </c>
      <c r="R47" s="54" t="s">
        <v>106</v>
      </c>
    </row>
    <row r="48" spans="1:18" s="55" customFormat="1" ht="44.25" customHeight="1">
      <c r="A48" s="46"/>
      <c r="B48" s="46"/>
      <c r="C48" s="47">
        <v>5</v>
      </c>
      <c r="D48" s="69" t="s">
        <v>95</v>
      </c>
      <c r="E48" s="48" t="s">
        <v>16</v>
      </c>
      <c r="F48" s="49">
        <v>2</v>
      </c>
      <c r="G48" s="49" t="s">
        <v>120</v>
      </c>
      <c r="H48" s="50">
        <f t="shared" si="14"/>
        <v>2</v>
      </c>
      <c r="I48" s="51">
        <v>3990.75</v>
      </c>
      <c r="J48" s="13">
        <f t="shared" si="10"/>
        <v>7981.5</v>
      </c>
      <c r="K48" s="14">
        <v>4078.15</v>
      </c>
      <c r="L48" s="13">
        <f t="shared" si="11"/>
        <v>8156.3</v>
      </c>
      <c r="M48" s="13">
        <f t="shared" si="12"/>
        <v>4034.45</v>
      </c>
      <c r="N48" s="15">
        <f t="shared" si="13"/>
        <v>8068.9</v>
      </c>
      <c r="O48" s="56" t="s">
        <v>13</v>
      </c>
      <c r="P48" s="12" t="s">
        <v>37</v>
      </c>
      <c r="Q48" s="57" t="s">
        <v>96</v>
      </c>
      <c r="R48" s="54" t="s">
        <v>106</v>
      </c>
    </row>
    <row r="49" spans="1:18" s="55" customFormat="1" ht="48.75" customHeight="1">
      <c r="A49" s="46"/>
      <c r="B49" s="46"/>
      <c r="C49" s="47">
        <v>6</v>
      </c>
      <c r="D49" s="72" t="s">
        <v>97</v>
      </c>
      <c r="E49" s="48" t="s">
        <v>16</v>
      </c>
      <c r="F49" s="49">
        <v>2</v>
      </c>
      <c r="G49" s="49" t="s">
        <v>120</v>
      </c>
      <c r="H49" s="50">
        <f t="shared" si="14"/>
        <v>2</v>
      </c>
      <c r="I49" s="51">
        <v>23425.81</v>
      </c>
      <c r="J49" s="13">
        <f t="shared" si="10"/>
        <v>46851.62</v>
      </c>
      <c r="K49" s="58">
        <v>23938.84</v>
      </c>
      <c r="L49" s="13">
        <f t="shared" si="11"/>
        <v>47877.68</v>
      </c>
      <c r="M49" s="59">
        <f t="shared" si="12"/>
        <v>23682.325</v>
      </c>
      <c r="N49" s="15">
        <f t="shared" si="13"/>
        <v>47364.65</v>
      </c>
      <c r="O49" s="56" t="s">
        <v>13</v>
      </c>
      <c r="P49" s="60" t="s">
        <v>32</v>
      </c>
      <c r="Q49" s="61" t="s">
        <v>99</v>
      </c>
      <c r="R49" s="54" t="s">
        <v>106</v>
      </c>
    </row>
    <row r="50" spans="1:18" s="55" customFormat="1" ht="33.75" customHeight="1">
      <c r="A50" s="46"/>
      <c r="B50" s="46"/>
      <c r="C50" s="47">
        <v>7</v>
      </c>
      <c r="D50" s="73" t="s">
        <v>98</v>
      </c>
      <c r="E50" s="48" t="s">
        <v>12</v>
      </c>
      <c r="F50" s="49">
        <v>1</v>
      </c>
      <c r="G50" s="49" t="s">
        <v>120</v>
      </c>
      <c r="H50" s="50">
        <f t="shared" si="14"/>
        <v>1</v>
      </c>
      <c r="I50" s="51">
        <v>21939.96</v>
      </c>
      <c r="J50" s="13">
        <f t="shared" si="10"/>
        <v>21939.96</v>
      </c>
      <c r="K50" s="58">
        <v>22420.45</v>
      </c>
      <c r="L50" s="13">
        <f t="shared" si="11"/>
        <v>22420.45</v>
      </c>
      <c r="M50" s="59">
        <f t="shared" si="12"/>
        <v>22180.205</v>
      </c>
      <c r="N50" s="15">
        <f t="shared" si="13"/>
        <v>22180.205</v>
      </c>
      <c r="O50" s="62" t="s">
        <v>13</v>
      </c>
      <c r="P50" s="63" t="s">
        <v>101</v>
      </c>
      <c r="Q50" s="64" t="s">
        <v>102</v>
      </c>
      <c r="R50" s="54" t="s">
        <v>106</v>
      </c>
    </row>
    <row r="51" spans="1:18" s="55" customFormat="1" ht="30.75" customHeight="1">
      <c r="A51" s="46"/>
      <c r="B51" s="46"/>
      <c r="C51" s="47">
        <v>8</v>
      </c>
      <c r="D51" s="73" t="s">
        <v>104</v>
      </c>
      <c r="E51" s="48" t="s">
        <v>12</v>
      </c>
      <c r="F51" s="49">
        <v>1</v>
      </c>
      <c r="G51" s="49" t="s">
        <v>120</v>
      </c>
      <c r="H51" s="50">
        <f t="shared" si="14"/>
        <v>1</v>
      </c>
      <c r="I51" s="51">
        <v>34772.77</v>
      </c>
      <c r="J51" s="13">
        <f t="shared" si="10"/>
        <v>34772.77</v>
      </c>
      <c r="K51" s="58">
        <v>35534.29</v>
      </c>
      <c r="L51" s="13">
        <f t="shared" si="11"/>
        <v>35534.29</v>
      </c>
      <c r="M51" s="59">
        <f t="shared" si="12"/>
        <v>35153.53</v>
      </c>
      <c r="N51" s="15">
        <f t="shared" si="13"/>
        <v>35153.53</v>
      </c>
      <c r="O51" s="62" t="s">
        <v>13</v>
      </c>
      <c r="P51" s="63" t="s">
        <v>101</v>
      </c>
      <c r="Q51" s="64" t="s">
        <v>105</v>
      </c>
      <c r="R51" s="54" t="s">
        <v>106</v>
      </c>
    </row>
    <row r="52" spans="1:18" s="55" customFormat="1" ht="48.75" customHeight="1">
      <c r="A52" s="46"/>
      <c r="B52" s="46"/>
      <c r="C52" s="47">
        <v>9</v>
      </c>
      <c r="D52" s="74" t="s">
        <v>108</v>
      </c>
      <c r="E52" s="48" t="s">
        <v>16</v>
      </c>
      <c r="F52" s="49">
        <v>1</v>
      </c>
      <c r="G52" s="49" t="s">
        <v>120</v>
      </c>
      <c r="H52" s="50">
        <f t="shared" si="14"/>
        <v>1</v>
      </c>
      <c r="I52" s="51">
        <v>17685.44</v>
      </c>
      <c r="J52" s="13">
        <f t="shared" si="10"/>
        <v>17685.44</v>
      </c>
      <c r="K52" s="58">
        <v>18025</v>
      </c>
      <c r="L52" s="13">
        <f t="shared" si="11"/>
        <v>18025</v>
      </c>
      <c r="M52" s="59">
        <f t="shared" si="12"/>
        <v>17855.22</v>
      </c>
      <c r="N52" s="15">
        <f t="shared" si="13"/>
        <v>17855.22</v>
      </c>
      <c r="O52" s="62" t="s">
        <v>13</v>
      </c>
      <c r="P52" s="12" t="s">
        <v>37</v>
      </c>
      <c r="Q52" s="65">
        <v>61762</v>
      </c>
      <c r="R52" s="54"/>
    </row>
    <row r="53" spans="1:18" s="55" customFormat="1" ht="33.75" customHeight="1">
      <c r="A53" s="46"/>
      <c r="B53" s="46"/>
      <c r="C53" s="47">
        <v>10</v>
      </c>
      <c r="D53" s="74" t="s">
        <v>109</v>
      </c>
      <c r="E53" s="48" t="s">
        <v>12</v>
      </c>
      <c r="F53" s="49">
        <v>1</v>
      </c>
      <c r="G53" s="49" t="s">
        <v>120</v>
      </c>
      <c r="H53" s="50">
        <f t="shared" si="14"/>
        <v>1</v>
      </c>
      <c r="I53" s="51">
        <v>3395.32</v>
      </c>
      <c r="J53" s="13">
        <f t="shared" si="10"/>
        <v>3395.32</v>
      </c>
      <c r="K53" s="58">
        <v>3460.51</v>
      </c>
      <c r="L53" s="13">
        <f t="shared" si="11"/>
        <v>3460.51</v>
      </c>
      <c r="M53" s="59">
        <f t="shared" si="12"/>
        <v>3427.915</v>
      </c>
      <c r="N53" s="15">
        <f t="shared" si="13"/>
        <v>3427.915</v>
      </c>
      <c r="O53" s="62" t="s">
        <v>13</v>
      </c>
      <c r="P53" s="12" t="s">
        <v>37</v>
      </c>
      <c r="Q53" s="65">
        <v>60989</v>
      </c>
      <c r="R53" s="54"/>
    </row>
    <row r="54" spans="1:18" s="55" customFormat="1" ht="25.5" customHeight="1">
      <c r="A54" s="46"/>
      <c r="B54" s="46"/>
      <c r="C54" s="47">
        <v>11</v>
      </c>
      <c r="D54" s="74" t="s">
        <v>110</v>
      </c>
      <c r="E54" s="48" t="s">
        <v>12</v>
      </c>
      <c r="F54" s="49">
        <v>1</v>
      </c>
      <c r="G54" s="49" t="s">
        <v>120</v>
      </c>
      <c r="H54" s="50">
        <f t="shared" si="14"/>
        <v>1</v>
      </c>
      <c r="I54" s="51">
        <v>5919.65</v>
      </c>
      <c r="J54" s="13">
        <f t="shared" si="10"/>
        <v>5919.65</v>
      </c>
      <c r="K54" s="58">
        <v>6033.31</v>
      </c>
      <c r="L54" s="13">
        <f t="shared" si="11"/>
        <v>6033.31</v>
      </c>
      <c r="M54" s="59">
        <f t="shared" si="12"/>
        <v>5976.48</v>
      </c>
      <c r="N54" s="15">
        <f t="shared" si="13"/>
        <v>5976.48</v>
      </c>
      <c r="O54" s="62" t="s">
        <v>13</v>
      </c>
      <c r="P54" s="12" t="s">
        <v>29</v>
      </c>
      <c r="Q54" s="65">
        <v>60998</v>
      </c>
      <c r="R54" s="54"/>
    </row>
    <row r="55" spans="1:18" s="55" customFormat="1" ht="43.5" customHeight="1">
      <c r="A55" s="46"/>
      <c r="B55" s="46"/>
      <c r="C55" s="47">
        <v>12</v>
      </c>
      <c r="D55" s="74" t="s">
        <v>111</v>
      </c>
      <c r="E55" s="48" t="s">
        <v>16</v>
      </c>
      <c r="F55" s="49">
        <v>1</v>
      </c>
      <c r="G55" s="49" t="s">
        <v>120</v>
      </c>
      <c r="H55" s="50">
        <f t="shared" si="14"/>
        <v>1</v>
      </c>
      <c r="I55" s="51">
        <v>23765.17</v>
      </c>
      <c r="J55" s="13">
        <f t="shared" si="10"/>
        <v>23765.17</v>
      </c>
      <c r="K55" s="58">
        <v>24221.46</v>
      </c>
      <c r="L55" s="13">
        <f t="shared" si="11"/>
        <v>24221.46</v>
      </c>
      <c r="M55" s="59">
        <f t="shared" si="12"/>
        <v>23993.315</v>
      </c>
      <c r="N55" s="15">
        <f t="shared" si="13"/>
        <v>23993.315</v>
      </c>
      <c r="O55" s="62" t="s">
        <v>13</v>
      </c>
      <c r="P55" s="66" t="s">
        <v>124</v>
      </c>
      <c r="Q55" s="65">
        <v>60922</v>
      </c>
      <c r="R55" s="54"/>
    </row>
    <row r="56" spans="1:18" s="55" customFormat="1" ht="41.25" customHeight="1">
      <c r="A56" s="46"/>
      <c r="B56" s="46"/>
      <c r="C56" s="47">
        <v>13</v>
      </c>
      <c r="D56" s="74" t="s">
        <v>112</v>
      </c>
      <c r="E56" s="48" t="s">
        <v>12</v>
      </c>
      <c r="F56" s="49">
        <v>1</v>
      </c>
      <c r="G56" s="49" t="s">
        <v>120</v>
      </c>
      <c r="H56" s="50">
        <f t="shared" si="14"/>
        <v>1</v>
      </c>
      <c r="I56" s="51">
        <v>2492.05</v>
      </c>
      <c r="J56" s="13">
        <f t="shared" si="10"/>
        <v>2492.05</v>
      </c>
      <c r="K56" s="58">
        <v>2539.9</v>
      </c>
      <c r="L56" s="13">
        <f t="shared" si="11"/>
        <v>2539.9</v>
      </c>
      <c r="M56" s="59">
        <f t="shared" si="12"/>
        <v>2515.9750000000004</v>
      </c>
      <c r="N56" s="15">
        <f t="shared" si="13"/>
        <v>2515.9750000000004</v>
      </c>
      <c r="O56" s="62" t="s">
        <v>13</v>
      </c>
      <c r="P56" s="66" t="s">
        <v>124</v>
      </c>
      <c r="Q56" s="65">
        <v>54474</v>
      </c>
      <c r="R56" s="54"/>
    </row>
    <row r="57" spans="1:18" s="55" customFormat="1" ht="36.75" customHeight="1">
      <c r="A57" s="46"/>
      <c r="B57" s="46"/>
      <c r="C57" s="47">
        <v>14</v>
      </c>
      <c r="D57" s="74" t="s">
        <v>113</v>
      </c>
      <c r="E57" s="48" t="s">
        <v>12</v>
      </c>
      <c r="F57" s="49">
        <v>1</v>
      </c>
      <c r="G57" s="49" t="s">
        <v>120</v>
      </c>
      <c r="H57" s="50">
        <f t="shared" si="14"/>
        <v>1</v>
      </c>
      <c r="I57" s="51">
        <v>5879.91</v>
      </c>
      <c r="J57" s="13">
        <f t="shared" si="10"/>
        <v>5879.91</v>
      </c>
      <c r="K57" s="58">
        <v>5992.8</v>
      </c>
      <c r="L57" s="13">
        <f t="shared" si="11"/>
        <v>5992.8</v>
      </c>
      <c r="M57" s="59">
        <f t="shared" si="12"/>
        <v>5936.355</v>
      </c>
      <c r="N57" s="15">
        <f t="shared" si="13"/>
        <v>5936.355</v>
      </c>
      <c r="O57" s="62" t="s">
        <v>13</v>
      </c>
      <c r="P57" s="66" t="s">
        <v>124</v>
      </c>
      <c r="Q57" s="65">
        <v>54475</v>
      </c>
      <c r="R57" s="54"/>
    </row>
    <row r="58" spans="1:18" s="55" customFormat="1" ht="36" customHeight="1">
      <c r="A58" s="46"/>
      <c r="B58" s="46"/>
      <c r="C58" s="47">
        <v>15</v>
      </c>
      <c r="D58" s="75" t="s">
        <v>114</v>
      </c>
      <c r="E58" s="48" t="s">
        <v>16</v>
      </c>
      <c r="F58" s="49">
        <v>1</v>
      </c>
      <c r="G58" s="49" t="s">
        <v>120</v>
      </c>
      <c r="H58" s="50">
        <f t="shared" si="14"/>
        <v>1</v>
      </c>
      <c r="I58" s="51">
        <v>11671.74</v>
      </c>
      <c r="J58" s="13">
        <f t="shared" si="10"/>
        <v>11671.74</v>
      </c>
      <c r="K58" s="58">
        <v>11895.84</v>
      </c>
      <c r="L58" s="13">
        <f t="shared" si="11"/>
        <v>11895.84</v>
      </c>
      <c r="M58" s="59">
        <f t="shared" si="12"/>
        <v>11783.79</v>
      </c>
      <c r="N58" s="15">
        <f t="shared" si="13"/>
        <v>11783.79</v>
      </c>
      <c r="O58" s="62" t="s">
        <v>13</v>
      </c>
      <c r="P58" s="66" t="s">
        <v>125</v>
      </c>
      <c r="Q58" s="65">
        <v>47420</v>
      </c>
      <c r="R58" s="54" t="s">
        <v>106</v>
      </c>
    </row>
    <row r="59" spans="1:18" s="55" customFormat="1" ht="36" customHeight="1">
      <c r="A59" s="46"/>
      <c r="B59" s="46"/>
      <c r="C59" s="47">
        <v>16</v>
      </c>
      <c r="D59" s="76" t="s">
        <v>115</v>
      </c>
      <c r="E59" s="48" t="s">
        <v>12</v>
      </c>
      <c r="F59" s="49">
        <v>1</v>
      </c>
      <c r="G59" s="49" t="s">
        <v>120</v>
      </c>
      <c r="H59" s="50">
        <f t="shared" si="14"/>
        <v>1</v>
      </c>
      <c r="I59" s="51">
        <v>3742.21</v>
      </c>
      <c r="J59" s="13">
        <f t="shared" si="10"/>
        <v>3742.21</v>
      </c>
      <c r="K59" s="58">
        <v>3814.06</v>
      </c>
      <c r="L59" s="13">
        <f t="shared" si="11"/>
        <v>3814.06</v>
      </c>
      <c r="M59" s="59">
        <f t="shared" si="12"/>
        <v>3778.135</v>
      </c>
      <c r="N59" s="15">
        <f t="shared" si="13"/>
        <v>3778.135</v>
      </c>
      <c r="O59" s="62" t="s">
        <v>13</v>
      </c>
      <c r="P59" s="66" t="s">
        <v>32</v>
      </c>
      <c r="Q59" s="65">
        <v>47418</v>
      </c>
      <c r="R59" s="54" t="s">
        <v>106</v>
      </c>
    </row>
    <row r="60" spans="1:18" s="23" customFormat="1" ht="38.25" customHeight="1">
      <c r="A60" s="16"/>
      <c r="B60" s="16"/>
      <c r="C60" s="17"/>
      <c r="D60" s="77"/>
      <c r="E60" s="18"/>
      <c r="F60" s="44"/>
      <c r="G60" s="44"/>
      <c r="H60" s="19"/>
      <c r="I60" s="20" t="s">
        <v>5</v>
      </c>
      <c r="J60" s="13">
        <f>SUM(J44:J59)</f>
        <v>216164.27999999997</v>
      </c>
      <c r="K60" s="20" t="s">
        <v>5</v>
      </c>
      <c r="L60" s="13">
        <f>SUM(L44:L59)</f>
        <v>220697.01999999996</v>
      </c>
      <c r="M60" s="20"/>
      <c r="N60" s="15">
        <f>SUM(N44:N59)</f>
        <v>218430.65000000008</v>
      </c>
      <c r="O60" s="15"/>
      <c r="P60" s="22"/>
      <c r="Q60" s="40"/>
      <c r="R60" s="43"/>
    </row>
    <row r="61" spans="1:18" s="23" customFormat="1" ht="38.25" customHeight="1">
      <c r="A61" s="16"/>
      <c r="B61" s="16"/>
      <c r="C61" s="17"/>
      <c r="D61" s="32"/>
      <c r="E61" s="33"/>
      <c r="F61" s="33"/>
      <c r="G61" s="33"/>
      <c r="H61" s="34"/>
      <c r="I61" s="35"/>
      <c r="J61" s="36">
        <f>J60+J42+J12</f>
        <v>495771.83999999997</v>
      </c>
      <c r="K61" s="35"/>
      <c r="L61" s="36">
        <f>L60+L42+L12</f>
        <v>505673.08999999997</v>
      </c>
      <c r="M61" s="35"/>
      <c r="N61" s="37"/>
      <c r="O61" s="37"/>
      <c r="P61" s="38"/>
      <c r="Q61" s="39"/>
      <c r="R61" s="43"/>
    </row>
  </sheetData>
  <sheetProtection selectLockedCells="1" selectUnlockedCells="1"/>
  <mergeCells count="5">
    <mergeCell ref="C2:Q2"/>
    <mergeCell ref="C4:Q4"/>
    <mergeCell ref="C13:Q13"/>
    <mergeCell ref="C43:Q43"/>
    <mergeCell ref="D1:Q1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58" r:id="rId1"/>
  <ignoredErrors>
    <ignoredError sqref="G14:G19 G20:G41 G5:G11 G44:G59 F30:F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2023-02-28T11:47:05Z</cp:lastPrinted>
  <dcterms:created xsi:type="dcterms:W3CDTF">2023-03-30T08:34:37Z</dcterms:created>
  <dcterms:modified xsi:type="dcterms:W3CDTF">2023-03-30T09:05:01Z</dcterms:modified>
  <cp:category/>
  <cp:version/>
  <cp:contentType/>
  <cp:contentStatus/>
</cp:coreProperties>
</file>