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/>
  <mc:AlternateContent xmlns:mc="http://schemas.openxmlformats.org/markup-compatibility/2006">
    <mc:Choice Requires="x15">
      <x15ac:absPath xmlns:x15ac="http://schemas.microsoft.com/office/spreadsheetml/2010/11/ac" url="D:\FLASH DRIVE\Відкриті торги 2023 з особливостями\2220 реагенти\Кріобанк пластик\"/>
    </mc:Choice>
  </mc:AlternateContent>
  <xr:revisionPtr revIDLastSave="0" documentId="13_ncr:1_{D8C27211-7B91-43F1-B071-9E1A6C93F192}" xr6:coauthVersionLast="36" xr6:coauthVersionMax="36" xr10:uidLastSave="{00000000-0000-0000-0000-000000000000}"/>
  <bookViews>
    <workbookView xWindow="0" yWindow="0" windowWidth="28800" windowHeight="11025" tabRatio="500" activeTab="1" xr2:uid="{00000000-000D-0000-FFFF-FFFF00000000}"/>
  </bookViews>
  <sheets>
    <sheet name="Лот1" sheetId="1" r:id="rId1"/>
    <sheet name="Лот2" sheetId="3" r:id="rId2"/>
  </sheets>
  <calcPr calcId="191029"/>
</workbook>
</file>

<file path=xl/calcChain.xml><?xml version="1.0" encoding="utf-8"?>
<calcChain xmlns="http://schemas.openxmlformats.org/spreadsheetml/2006/main">
  <c r="K15" i="3" l="1"/>
  <c r="L15" i="3" s="1"/>
  <c r="I15" i="3"/>
  <c r="H15" i="3"/>
  <c r="F15" i="3"/>
  <c r="M14" i="3"/>
  <c r="K14" i="3"/>
  <c r="L14" i="3" s="1"/>
  <c r="I14" i="3"/>
  <c r="H14" i="3"/>
  <c r="F14" i="3"/>
  <c r="K13" i="3"/>
  <c r="M13" i="3" s="1"/>
  <c r="I13" i="3"/>
  <c r="H13" i="3"/>
  <c r="F13" i="3"/>
  <c r="L12" i="3"/>
  <c r="K12" i="3"/>
  <c r="M12" i="3" s="1"/>
  <c r="I12" i="3"/>
  <c r="H12" i="3"/>
  <c r="F12" i="3"/>
  <c r="K11" i="3"/>
  <c r="L11" i="3" s="1"/>
  <c r="I11" i="3"/>
  <c r="H11" i="3"/>
  <c r="F11" i="3"/>
  <c r="K10" i="3"/>
  <c r="L10" i="3" s="1"/>
  <c r="I10" i="3"/>
  <c r="J10" i="3" s="1"/>
  <c r="H10" i="3"/>
  <c r="F10" i="3"/>
  <c r="M9" i="3"/>
  <c r="L9" i="3"/>
  <c r="K9" i="3"/>
  <c r="I9" i="3"/>
  <c r="J9" i="3" s="1"/>
  <c r="H9" i="3"/>
  <c r="F9" i="3"/>
  <c r="K8" i="3"/>
  <c r="M8" i="3" s="1"/>
  <c r="I8" i="3"/>
  <c r="H8" i="3"/>
  <c r="F8" i="3"/>
  <c r="L7" i="3"/>
  <c r="K7" i="3"/>
  <c r="J7" i="3" s="1"/>
  <c r="I7" i="3"/>
  <c r="H7" i="3"/>
  <c r="F7" i="3"/>
  <c r="K6" i="3"/>
  <c r="I6" i="3"/>
  <c r="H6" i="3"/>
  <c r="F6" i="3"/>
  <c r="L8" i="3" l="1"/>
  <c r="J14" i="3"/>
  <c r="J13" i="3"/>
  <c r="H17" i="3"/>
  <c r="L13" i="3"/>
  <c r="J6" i="3"/>
  <c r="J8" i="3"/>
  <c r="M10" i="3"/>
  <c r="J11" i="3"/>
  <c r="J15" i="3"/>
  <c r="M6" i="3"/>
  <c r="M11" i="3"/>
  <c r="J12" i="3"/>
  <c r="M15" i="3"/>
  <c r="L6" i="3"/>
  <c r="L17" i="3" s="1"/>
  <c r="M7" i="3"/>
  <c r="L7" i="1"/>
  <c r="K7" i="1"/>
  <c r="I7" i="1"/>
  <c r="H7" i="1"/>
  <c r="F7" i="1"/>
  <c r="A7" i="1"/>
  <c r="M6" i="1"/>
  <c r="K6" i="1"/>
  <c r="I6" i="1"/>
  <c r="H6" i="1"/>
  <c r="H9" i="1" s="1"/>
  <c r="F6" i="1"/>
  <c r="J7" i="1" l="1"/>
  <c r="J6" i="1"/>
  <c r="L6" i="1"/>
  <c r="L9" i="1" s="1"/>
  <c r="M7" i="1"/>
</calcChain>
</file>

<file path=xl/sharedStrings.xml><?xml version="1.0" encoding="utf-8"?>
<sst xmlns="http://schemas.openxmlformats.org/spreadsheetml/2006/main" count="107" uniqueCount="66">
  <si>
    <t>Медико-технічне завдання на реагенти для Кріобанку Центру служби крові в 2023 році</t>
  </si>
  <si>
    <t xml:space="preserve"> №з/п</t>
  </si>
  <si>
    <t>Назва реактиву, або еквівалент</t>
  </si>
  <si>
    <t>Од.вим.</t>
  </si>
  <si>
    <t>Загальна кількість</t>
  </si>
  <si>
    <t>Ціна за 1 одиницю без ПДВ</t>
  </si>
  <si>
    <t>ПДВ за 1 одиницю</t>
  </si>
  <si>
    <t xml:space="preserve">Цінова пропозиція фірми №1, з ПДВ </t>
  </si>
  <si>
    <t>Загальна сума</t>
  </si>
  <si>
    <t xml:space="preserve">Цінова пропозиція фірми №2,  з ПДВ </t>
  </si>
  <si>
    <t xml:space="preserve">Ціна середня, з ПДВ </t>
  </si>
  <si>
    <t xml:space="preserve">НАЦІОНАЛЬНИЙ КЛАСИФІКАТОР УКРАЇНИ
Єдиний закупівельний словник          ДК 021:2015  </t>
  </si>
  <si>
    <t>НАЦІОНАЛЬНИЙ КЛАСИФІКАТОР УКРАЇНИ Класифікатор медичних виробів НК 024:2019</t>
  </si>
  <si>
    <t>Культуральне середовище DМЕМ/F12, з 15мМ Hepes с 15 мМ HEPES
та натрій бікарбонатом, 500 мл</t>
  </si>
  <si>
    <t>фл.</t>
  </si>
  <si>
    <t>Код ДК 021:2015 – 33696500-0 - Лабораторні реактиви</t>
  </si>
  <si>
    <t>33354 Добавка до культивувального середовища</t>
  </si>
  <si>
    <t>Добавка інсулін-трансферрин-селен (ITSPremix, Corning), 5 мл на 10 л культурального середовища</t>
  </si>
  <si>
    <t>33356 Добавка до культивувального середовища</t>
  </si>
  <si>
    <t>Пробірки ПП 15 мл,град., стер.,
339650, Nunc, Данія, уп.500 шт.</t>
  </si>
  <si>
    <t>уп.</t>
  </si>
  <si>
    <t>Пробірки центрифужні типу Фалькон, 15 мл, ПП, стер в штативі, 339651, Nunc, Данія, уп.500 шт.</t>
  </si>
  <si>
    <t>Наконечники універсальні Labtip Blue 100-1000 μl, 94300220, Thermo Scientific, уп.1000 шт.</t>
  </si>
  <si>
    <t>Наконечники універсальні Labtip Yellow 5-200 μl, 94300120,Thermo Scientific, уп.1000 шт.</t>
  </si>
  <si>
    <t>Накінечники Finntip 1000,100-1000μl (10x96), 9401110,Thermo Scientific, уп.960 шт.</t>
  </si>
  <si>
    <t>Накінечники Finntip Flex 200, 94060310, уп. 960 шт., уп.960 шт.</t>
  </si>
  <si>
    <t>Піпетка серологічна 5 мл (тип 1) LLG (7.930 401)</t>
  </si>
  <si>
    <t>шт.</t>
  </si>
  <si>
    <t>Піпетка серологічна 10 мл (тип 1) LLG (6.268 240)</t>
  </si>
  <si>
    <t>Піпетка серологічна 25 мл (тип 1) (инд.уп.) LLG (7.930 403)</t>
  </si>
  <si>
    <t>Наконечники для піпетдозаторів 10-300 мкл, уп.1000 шт.</t>
  </si>
  <si>
    <t>Загальна вартість</t>
  </si>
  <si>
    <t xml:space="preserve">Медичний директор з медичних питань НДСЛ "ОХМАТДИТ" МОЗ України  </t>
  </si>
  <si>
    <t xml:space="preserve">Іванова Т.П. </t>
  </si>
  <si>
    <t xml:space="preserve">Медичний директор
</t>
  </si>
  <si>
    <t>Чернишук С.С.</t>
  </si>
  <si>
    <t>Завідувач спеціалізованим медико-генетичним центром</t>
  </si>
  <si>
    <t>Галаган В.О.</t>
  </si>
  <si>
    <t>Завідувач дитячим паталогоанатомічним відділенням</t>
  </si>
  <si>
    <t>Жежера.В.М.</t>
  </si>
  <si>
    <t>Завідувач Українським Референс-центром з клінічної лабораторної діагностики та метрології</t>
  </si>
  <si>
    <t>Яновська В.Г.</t>
  </si>
  <si>
    <t>Завідувач лабораторії медико-генетичного центру</t>
  </si>
  <si>
    <t>Ольхович Н.В.</t>
  </si>
  <si>
    <t>Завідувач бактеріологічної лабораторії</t>
  </si>
  <si>
    <t>Головня О.М.</t>
  </si>
  <si>
    <t>Завідувач лабораторії полікліники</t>
  </si>
  <si>
    <t>Кондрьонкіна Г.Б.</t>
  </si>
  <si>
    <t>Економіст</t>
  </si>
  <si>
    <t>Розборська С.В.</t>
  </si>
  <si>
    <t xml:space="preserve">Завідувач Центру служби крові </t>
  </si>
  <si>
    <t>Перетятко Д.В.</t>
  </si>
  <si>
    <t xml:space="preserve">Завідувач ВККТ Центру служби крові </t>
  </si>
  <si>
    <t>Перепелиціна О.М.</t>
  </si>
  <si>
    <t>ЛОТ 1 додатки до культивувальних середовищ для Відділення кріозбереження ЦСК</t>
  </si>
  <si>
    <t>Код ДК 021:2015 – 33192500-7  Медичне обладнання та вироби медичного призначення різні.  Пробірки</t>
  </si>
  <si>
    <t xml:space="preserve">Код ДК 021:2015 – 33194000-6: Прилади та інструменти для переливання та вливання крові / розчинів </t>
  </si>
  <si>
    <t>43375-Піпетка з ручним заповненням</t>
  </si>
  <si>
    <t>ЛОТ 2  медичне обладнання та вироби медичного призначення для Відділення кріозбереження ЦСК</t>
  </si>
  <si>
    <t>16822 Наконечник пипетки</t>
  </si>
  <si>
    <t>16823 Наконечник пипетки</t>
  </si>
  <si>
    <t>16824 Наконечник пипетки</t>
  </si>
  <si>
    <t>16825 Наконечник пипетки</t>
  </si>
  <si>
    <t>58970 Пробірка центрифужна, IVD, стерильна</t>
  </si>
  <si>
    <t>Медико-технічне завдання на пластик лабораторний( пробірки,наконечники,піпетки) для Кріобанку Центру служби крові в 2023 році</t>
  </si>
  <si>
    <t>ОБГРУНТУВАННЯ кількісні та якісні характеристики закупівлі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</si>
</sst>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\ [$грн.-422];[Red]\-#,##0.00\ [$грн.-422]"/>
  </numFmts>
  <fonts count="23">
    <font>
      <sz val="11"/>
      <color rgb="FF000000"/>
      <name val="Calibri"/>
      <charset val="204"/>
    </font>
    <font>
      <sz val="11"/>
      <color rgb="FF000000"/>
      <name val="Arial"/>
      <charset val="204"/>
    </font>
    <font>
      <b/>
      <sz val="12"/>
      <color rgb="FF000000"/>
      <name val="Arial"/>
      <charset val="204"/>
    </font>
    <font>
      <b/>
      <sz val="9"/>
      <name val="Times New Roman"/>
      <charset val="204"/>
    </font>
    <font>
      <sz val="9"/>
      <color rgb="FF000000"/>
      <name val="Times New Roman"/>
      <charset val="204"/>
    </font>
    <font>
      <sz val="9"/>
      <name val="Times New Roman"/>
      <charset val="204"/>
    </font>
    <font>
      <sz val="9"/>
      <color rgb="FF000000"/>
      <name val="Arial"/>
      <charset val="204"/>
    </font>
    <font>
      <b/>
      <sz val="9"/>
      <color rgb="FF000000"/>
      <name val="Arial"/>
      <charset val="204"/>
    </font>
    <font>
      <b/>
      <sz val="9"/>
      <color rgb="FF000000"/>
      <name val="Times New Roman"/>
      <charset val="204"/>
    </font>
    <font>
      <b/>
      <sz val="8"/>
      <name val="Times New Roman"/>
      <charset val="204"/>
    </font>
    <font>
      <b/>
      <sz val="11"/>
      <color rgb="FFFFFFFF"/>
      <name val="Arial"/>
      <charset val="204"/>
    </font>
    <font>
      <sz val="8"/>
      <name val="Arial"/>
      <charset val="204"/>
    </font>
    <font>
      <sz val="10"/>
      <name val="Arial"/>
      <charset val="204"/>
    </font>
    <font>
      <b/>
      <i/>
      <u/>
      <sz val="11"/>
      <color rgb="FF000000"/>
      <name val="Arial"/>
      <charset val="204"/>
    </font>
    <font>
      <b/>
      <i/>
      <sz val="16"/>
      <color rgb="FF000000"/>
      <name val="Arial"/>
      <charset val="204"/>
    </font>
    <font>
      <sz val="12"/>
      <name val="RotisSansSerif"/>
      <charset val="1"/>
    </font>
    <font>
      <sz val="8"/>
      <name val="Arial"/>
      <charset val="1"/>
    </font>
    <font>
      <sz val="11"/>
      <color rgb="FF000000"/>
      <name val="Calibri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DDDDD"/>
        <bgColor rgb="FFCCFFCC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2">
    <xf numFmtId="0" fontId="0" fillId="0" borderId="0" applyBorder="0"/>
    <xf numFmtId="0" fontId="14" fillId="0" borderId="0" applyBorder="0" applyProtection="0">
      <alignment horizontal="center"/>
    </xf>
    <xf numFmtId="0" fontId="14" fillId="0" borderId="0" applyBorder="0" applyProtection="0">
      <alignment horizontal="center" textRotation="90"/>
    </xf>
    <xf numFmtId="165" fontId="13" fillId="0" borderId="0" applyBorder="0" applyProtection="0"/>
    <xf numFmtId="0" fontId="1" fillId="0" borderId="0" applyBorder="0"/>
    <xf numFmtId="0" fontId="15" fillId="0" borderId="0" applyBorder="0"/>
    <xf numFmtId="0" fontId="16" fillId="0" borderId="0" applyBorder="0"/>
    <xf numFmtId="9" fontId="17" fillId="0" borderId="0" applyBorder="0" applyProtection="0"/>
    <xf numFmtId="0" fontId="17" fillId="0" borderId="0" applyBorder="0"/>
    <xf numFmtId="0" fontId="13" fillId="0" borderId="0" applyBorder="0" applyProtection="0"/>
    <xf numFmtId="0" fontId="12" fillId="0" borderId="0" applyBorder="0"/>
    <xf numFmtId="0" fontId="11" fillId="0" borderId="0" applyBorder="0"/>
  </cellStyleXfs>
  <cellXfs count="69">
    <xf numFmtId="0" fontId="0" fillId="0" borderId="0" xfId="0"/>
    <xf numFmtId="0" fontId="1" fillId="0" borderId="0" xfId="4" applyAlignment="1">
      <alignment horizontal="center"/>
    </xf>
    <xf numFmtId="0" fontId="1" fillId="0" borderId="0" xfId="4"/>
    <xf numFmtId="0" fontId="1" fillId="0" borderId="0" xfId="4" applyAlignment="1">
      <alignment vertical="top" wrapText="1"/>
    </xf>
    <xf numFmtId="0" fontId="2" fillId="0" borderId="1" xfId="4" applyFont="1" applyBorder="1" applyAlignment="1">
      <alignment horizontal="left"/>
    </xf>
    <xf numFmtId="49" fontId="3" fillId="0" borderId="2" xfId="4" applyNumberFormat="1" applyFont="1" applyBorder="1" applyAlignment="1">
      <alignment horizontal="center" vertical="top"/>
    </xf>
    <xf numFmtId="0" fontId="3" fillId="0" borderId="2" xfId="4" applyFont="1" applyBorder="1" applyAlignment="1">
      <alignment vertical="top" wrapText="1"/>
    </xf>
    <xf numFmtId="0" fontId="3" fillId="0" borderId="2" xfId="4" applyFont="1" applyBorder="1" applyAlignment="1">
      <alignment vertical="top"/>
    </xf>
    <xf numFmtId="0" fontId="3" fillId="0" borderId="2" xfId="4" applyFont="1" applyBorder="1" applyAlignment="1">
      <alignment horizontal="center" vertical="top" wrapText="1"/>
    </xf>
    <xf numFmtId="0" fontId="4" fillId="0" borderId="2" xfId="4" applyFont="1" applyFill="1" applyBorder="1" applyAlignment="1">
      <alignment horizontal="center" vertical="top"/>
    </xf>
    <xf numFmtId="0" fontId="4" fillId="0" borderId="2" xfId="4" applyFont="1" applyBorder="1" applyAlignment="1">
      <alignment vertical="top" wrapText="1"/>
    </xf>
    <xf numFmtId="0" fontId="3" fillId="0" borderId="3" xfId="11" applyFont="1" applyBorder="1" applyAlignment="1">
      <alignment vertical="top" wrapText="1"/>
    </xf>
    <xf numFmtId="0" fontId="4" fillId="0" borderId="2" xfId="4" applyFont="1" applyBorder="1" applyAlignment="1">
      <alignment horizontal="center" vertical="top"/>
    </xf>
    <xf numFmtId="0" fontId="4" fillId="2" borderId="2" xfId="4" applyFont="1" applyFill="1" applyBorder="1" applyAlignment="1">
      <alignment vertical="top" wrapText="1"/>
    </xf>
    <xf numFmtId="0" fontId="5" fillId="2" borderId="2" xfId="4" applyFont="1" applyFill="1" applyBorder="1" applyAlignment="1">
      <alignment vertical="top" wrapText="1"/>
    </xf>
    <xf numFmtId="0" fontId="6" fillId="0" borderId="0" xfId="4" applyFont="1" applyAlignment="1">
      <alignment horizontal="center" vertical="top"/>
    </xf>
    <xf numFmtId="0" fontId="7" fillId="0" borderId="0" xfId="4" applyFont="1" applyAlignment="1">
      <alignment vertical="top"/>
    </xf>
    <xf numFmtId="0" fontId="7" fillId="0" borderId="0" xfId="4" applyFont="1" applyAlignment="1">
      <alignment horizontal="center" vertical="top"/>
    </xf>
    <xf numFmtId="0" fontId="6" fillId="0" borderId="2" xfId="4" applyFont="1" applyBorder="1" applyAlignment="1">
      <alignment horizontal="center" vertical="top"/>
    </xf>
    <xf numFmtId="0" fontId="6" fillId="0" borderId="5" xfId="4" applyFont="1" applyBorder="1" applyAlignment="1">
      <alignment horizontal="center" vertical="top"/>
    </xf>
    <xf numFmtId="0" fontId="6" fillId="0" borderId="7" xfId="4" applyFont="1" applyBorder="1" applyAlignment="1">
      <alignment horizontal="center" vertical="top"/>
    </xf>
    <xf numFmtId="0" fontId="6" fillId="0" borderId="8" xfId="4" applyFont="1" applyBorder="1" applyAlignment="1">
      <alignment horizontal="center" vertical="top"/>
    </xf>
    <xf numFmtId="0" fontId="6" fillId="0" borderId="0" xfId="4" applyFont="1" applyAlignment="1">
      <alignment horizontal="center"/>
    </xf>
    <xf numFmtId="0" fontId="6" fillId="0" borderId="0" xfId="4" applyFont="1"/>
    <xf numFmtId="2" fontId="3" fillId="0" borderId="2" xfId="4" applyNumberFormat="1" applyFont="1" applyBorder="1" applyAlignment="1">
      <alignment vertical="top" wrapText="1"/>
    </xf>
    <xf numFmtId="2" fontId="3" fillId="2" borderId="2" xfId="4" applyNumberFormat="1" applyFont="1" applyFill="1" applyBorder="1" applyAlignment="1">
      <alignment vertical="top" wrapText="1"/>
    </xf>
    <xf numFmtId="4" fontId="5" fillId="0" borderId="2" xfId="11" applyNumberFormat="1" applyFont="1" applyBorder="1" applyAlignment="1">
      <alignment vertical="top"/>
    </xf>
    <xf numFmtId="4" fontId="4" fillId="0" borderId="2" xfId="4" applyNumberFormat="1" applyFont="1" applyBorder="1" applyAlignment="1">
      <alignment vertical="top"/>
    </xf>
    <xf numFmtId="4" fontId="5" fillId="0" borderId="9" xfId="11" applyNumberFormat="1" applyFont="1" applyBorder="1" applyAlignment="1">
      <alignment vertical="top"/>
    </xf>
    <xf numFmtId="164" fontId="5" fillId="0" borderId="2" xfId="11" applyNumberFormat="1" applyFont="1" applyBorder="1" applyAlignment="1">
      <alignment vertical="top"/>
    </xf>
    <xf numFmtId="164" fontId="5" fillId="0" borderId="9" xfId="11" applyNumberFormat="1" applyFont="1" applyBorder="1" applyAlignment="1">
      <alignment vertical="top"/>
    </xf>
    <xf numFmtId="0" fontId="5" fillId="0" borderId="2" xfId="11" applyFont="1" applyBorder="1" applyAlignment="1">
      <alignment vertical="top"/>
    </xf>
    <xf numFmtId="0" fontId="5" fillId="0" borderId="10" xfId="11" applyFont="1" applyBorder="1" applyAlignment="1">
      <alignment vertical="top"/>
    </xf>
    <xf numFmtId="2" fontId="7" fillId="0" borderId="0" xfId="4" applyNumberFormat="1" applyFont="1" applyAlignment="1">
      <alignment vertical="top"/>
    </xf>
    <xf numFmtId="0" fontId="3" fillId="2" borderId="11" xfId="4" applyFont="1" applyFill="1" applyBorder="1" applyAlignment="1">
      <alignment horizontal="left" vertical="top" wrapText="1"/>
    </xf>
    <xf numFmtId="0" fontId="3" fillId="2" borderId="11" xfId="4" applyFont="1" applyFill="1" applyBorder="1" applyAlignment="1">
      <alignment vertical="top"/>
    </xf>
    <xf numFmtId="0" fontId="3" fillId="2" borderId="6" xfId="4" applyFont="1" applyFill="1" applyBorder="1" applyAlignment="1">
      <alignment vertical="top"/>
    </xf>
    <xf numFmtId="49" fontId="3" fillId="0" borderId="12" xfId="4" applyNumberFormat="1" applyFont="1" applyBorder="1" applyAlignment="1">
      <alignment vertical="top" wrapText="1"/>
    </xf>
    <xf numFmtId="0" fontId="6" fillId="0" borderId="11" xfId="4" applyFont="1" applyBorder="1" applyAlignment="1">
      <alignment vertical="top"/>
    </xf>
    <xf numFmtId="0" fontId="8" fillId="2" borderId="2" xfId="4" applyFont="1" applyFill="1" applyBorder="1" applyAlignment="1">
      <alignment vertical="top" wrapText="1"/>
    </xf>
    <xf numFmtId="4" fontId="5" fillId="0" borderId="13" xfId="0" applyNumberFormat="1" applyFont="1" applyBorder="1" applyAlignment="1">
      <alignment horizontal="right" vertical="top" wrapText="1"/>
    </xf>
    <xf numFmtId="164" fontId="5" fillId="0" borderId="13" xfId="0" applyNumberFormat="1" applyFont="1" applyBorder="1" applyAlignment="1">
      <alignment horizontal="right" vertical="top" wrapText="1"/>
    </xf>
    <xf numFmtId="0" fontId="3" fillId="2" borderId="12" xfId="4" applyFont="1" applyFill="1" applyBorder="1" applyAlignment="1">
      <alignment horizontal="left" vertical="top"/>
    </xf>
    <xf numFmtId="0" fontId="6" fillId="0" borderId="0" xfId="4" applyFont="1" applyAlignment="1">
      <alignment vertical="top"/>
    </xf>
    <xf numFmtId="0" fontId="3" fillId="2" borderId="12" xfId="4" applyFont="1" applyFill="1" applyBorder="1" applyAlignment="1">
      <alignment vertical="top"/>
    </xf>
    <xf numFmtId="2" fontId="9" fillId="2" borderId="2" xfId="4" applyNumberFormat="1" applyFont="1" applyFill="1" applyBorder="1" applyAlignment="1">
      <alignment vertical="top" wrapText="1"/>
    </xf>
    <xf numFmtId="0" fontId="10" fillId="0" borderId="0" xfId="4" applyFont="1"/>
    <xf numFmtId="2" fontId="5" fillId="2" borderId="2" xfId="4" applyNumberFormat="1" applyFont="1" applyFill="1" applyBorder="1" applyAlignment="1">
      <alignment vertical="top" wrapText="1"/>
    </xf>
    <xf numFmtId="2" fontId="5" fillId="3" borderId="2" xfId="4" applyNumberFormat="1" applyFont="1" applyFill="1" applyBorder="1" applyAlignment="1">
      <alignment vertical="top" wrapText="1"/>
    </xf>
    <xf numFmtId="0" fontId="4" fillId="3" borderId="2" xfId="4" applyFont="1" applyFill="1" applyBorder="1" applyAlignment="1">
      <alignment vertical="top" wrapText="1"/>
    </xf>
    <xf numFmtId="2" fontId="5" fillId="0" borderId="2" xfId="4" applyNumberFormat="1" applyFont="1" applyBorder="1" applyAlignment="1">
      <alignment vertical="top" wrapText="1"/>
    </xf>
    <xf numFmtId="2" fontId="5" fillId="0" borderId="0" xfId="4" applyNumberFormat="1" applyFont="1" applyAlignment="1">
      <alignment vertical="top" wrapText="1"/>
    </xf>
    <xf numFmtId="0" fontId="6" fillId="0" borderId="0" xfId="4" applyFont="1" applyAlignment="1">
      <alignment vertical="top" wrapText="1"/>
    </xf>
    <xf numFmtId="0" fontId="6" fillId="0" borderId="6" xfId="4" applyFont="1" applyBorder="1" applyAlignment="1">
      <alignment vertical="top"/>
    </xf>
    <xf numFmtId="0" fontId="6" fillId="0" borderId="6" xfId="4" applyFont="1" applyBorder="1" applyAlignment="1">
      <alignment vertical="top" wrapText="1"/>
    </xf>
    <xf numFmtId="0" fontId="6" fillId="0" borderId="11" xfId="4" applyFont="1" applyBorder="1" applyAlignment="1">
      <alignment vertical="top" wrapText="1"/>
    </xf>
    <xf numFmtId="0" fontId="6" fillId="0" borderId="12" xfId="4" applyFont="1" applyBorder="1" applyAlignment="1">
      <alignment vertical="top"/>
    </xf>
    <xf numFmtId="0" fontId="6" fillId="0" borderId="12" xfId="4" applyFont="1" applyBorder="1" applyAlignment="1">
      <alignment vertical="top" wrapText="1"/>
    </xf>
    <xf numFmtId="2" fontId="19" fillId="3" borderId="2" xfId="4" applyNumberFormat="1" applyFont="1" applyFill="1" applyBorder="1" applyAlignment="1">
      <alignment vertical="top" wrapText="1"/>
    </xf>
    <xf numFmtId="2" fontId="20" fillId="2" borderId="2" xfId="4" applyNumberFormat="1" applyFont="1" applyFill="1" applyBorder="1" applyAlignment="1">
      <alignment vertical="top" wrapText="1"/>
    </xf>
    <xf numFmtId="0" fontId="21" fillId="3" borderId="2" xfId="4" applyFont="1" applyFill="1" applyBorder="1" applyAlignment="1">
      <alignment vertical="top" wrapText="1"/>
    </xf>
    <xf numFmtId="0" fontId="3" fillId="2" borderId="4" xfId="4" applyFont="1" applyFill="1" applyBorder="1" applyAlignment="1">
      <alignment horizontal="left" vertical="top" wrapText="1"/>
    </xf>
    <xf numFmtId="49" fontId="3" fillId="0" borderId="12" xfId="4" applyNumberFormat="1" applyFont="1" applyBorder="1" applyAlignment="1">
      <alignment horizontal="left" vertical="top" wrapText="1"/>
    </xf>
    <xf numFmtId="0" fontId="3" fillId="2" borderId="12" xfId="4" applyFont="1" applyFill="1" applyBorder="1" applyAlignment="1">
      <alignment horizontal="left" vertical="top"/>
    </xf>
    <xf numFmtId="0" fontId="2" fillId="0" borderId="1" xfId="4" applyFont="1" applyBorder="1" applyAlignment="1">
      <alignment horizontal="left"/>
    </xf>
    <xf numFmtId="0" fontId="3" fillId="2" borderId="6" xfId="4" applyFont="1" applyFill="1" applyBorder="1" applyAlignment="1">
      <alignment horizontal="left" vertical="top" wrapText="1"/>
    </xf>
    <xf numFmtId="0" fontId="18" fillId="0" borderId="3" xfId="4" applyFont="1" applyBorder="1" applyAlignment="1">
      <alignment horizontal="center"/>
    </xf>
    <xf numFmtId="0" fontId="22" fillId="0" borderId="0" xfId="4" applyFont="1" applyAlignment="1">
      <alignment horizontal="center" wrapText="1"/>
    </xf>
    <xf numFmtId="0" fontId="22" fillId="0" borderId="0" xfId="0" applyFont="1" applyAlignment="1">
      <alignment wrapText="1"/>
    </xf>
  </cellXfs>
  <cellStyles count="12">
    <cellStyle name="Heading 1" xfId="2" xr:uid="{00000000-0005-0000-0000-000000000000}"/>
    <cellStyle name="Heading 3" xfId="1" xr:uid="{00000000-0005-0000-0000-000001000000}"/>
    <cellStyle name="Result 4" xfId="9" xr:uid="{00000000-0005-0000-0000-000002000000}"/>
    <cellStyle name="Звичайний" xfId="0" builtinId="0"/>
    <cellStyle name="Обычный 2" xfId="10" xr:uid="{00000000-0005-0000-0000-000004000000}"/>
    <cellStyle name="Обычный 2 2" xfId="5" xr:uid="{00000000-0005-0000-0000-000005000000}"/>
    <cellStyle name="Обычный 2 3" xfId="6" xr:uid="{00000000-0005-0000-0000-000006000000}"/>
    <cellStyle name="Обычный 3" xfId="8" xr:uid="{00000000-0005-0000-0000-000007000000}"/>
    <cellStyle name="Обычный 3 2" xfId="4" xr:uid="{00000000-0005-0000-0000-000008000000}"/>
    <cellStyle name="Обычный 4" xfId="11" xr:uid="{00000000-0005-0000-0000-000009000000}"/>
    <cellStyle name="Процентный 2" xfId="7" xr:uid="{00000000-0005-0000-0000-00000A000000}"/>
    <cellStyle name="Результат2" xfId="3" xr:uid="{00000000-0005-0000-0000-00000B000000}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9"/>
  <sheetViews>
    <sheetView zoomScaleNormal="100" workbookViewId="0">
      <selection activeCell="Q12" sqref="Q12"/>
    </sheetView>
  </sheetViews>
  <sheetFormatPr defaultColWidth="9.85546875" defaultRowHeight="15"/>
  <cols>
    <col min="1" max="1" width="4.7109375" style="1" customWidth="1"/>
    <col min="2" max="2" width="20" style="2" customWidth="1"/>
    <col min="3" max="3" width="6.42578125" style="2" customWidth="1"/>
    <col min="4" max="4" width="8.5703125" style="1" customWidth="1"/>
    <col min="5" max="5" width="8.7109375" style="2" customWidth="1"/>
    <col min="6" max="6" width="8.42578125" style="2" customWidth="1"/>
    <col min="7" max="7" width="9.28515625" style="2" customWidth="1"/>
    <col min="8" max="8" width="11" style="2" customWidth="1"/>
    <col min="9" max="9" width="9" style="2" customWidth="1"/>
    <col min="10" max="10" width="9.42578125" style="2" customWidth="1"/>
    <col min="11" max="11" width="8.7109375" style="2" customWidth="1"/>
    <col min="12" max="12" width="10.42578125" style="2" customWidth="1"/>
    <col min="13" max="13" width="8.42578125" style="2" customWidth="1"/>
    <col min="14" max="14" width="11.28515625" style="2" customWidth="1"/>
    <col min="15" max="15" width="11" style="3" customWidth="1"/>
    <col min="16" max="1024" width="9.140625" style="2"/>
  </cols>
  <sheetData>
    <row r="1" spans="1:16" ht="2.25" customHeight="1"/>
    <row r="2" spans="1:16" ht="12.75" customHeight="1"/>
    <row r="3" spans="1:16" ht="12.75" customHeight="1">
      <c r="B3" s="64" t="s">
        <v>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6" ht="12.75" customHeight="1">
      <c r="B4" s="66" t="s">
        <v>54</v>
      </c>
      <c r="C4" s="66"/>
      <c r="D4" s="66"/>
      <c r="E4" s="66"/>
      <c r="F4" s="66"/>
      <c r="G4" s="66"/>
      <c r="H4" s="66"/>
      <c r="I4" s="66"/>
      <c r="J4" s="66"/>
      <c r="K4" s="66"/>
      <c r="L4" s="4"/>
      <c r="M4" s="4"/>
      <c r="N4" s="4"/>
      <c r="O4" s="4"/>
    </row>
    <row r="5" spans="1:16" ht="64.5" customHeight="1">
      <c r="A5" s="5" t="s">
        <v>1</v>
      </c>
      <c r="B5" s="6" t="s">
        <v>2</v>
      </c>
      <c r="C5" s="7" t="s">
        <v>3</v>
      </c>
      <c r="D5" s="8" t="s">
        <v>4</v>
      </c>
      <c r="E5" s="24" t="s">
        <v>5</v>
      </c>
      <c r="F5" s="24" t="s">
        <v>6</v>
      </c>
      <c r="G5" s="6" t="s">
        <v>7</v>
      </c>
      <c r="H5" s="25" t="s">
        <v>8</v>
      </c>
      <c r="I5" s="24" t="s">
        <v>5</v>
      </c>
      <c r="J5" s="24" t="s">
        <v>6</v>
      </c>
      <c r="K5" s="39" t="s">
        <v>9</v>
      </c>
      <c r="L5" s="25" t="s">
        <v>8</v>
      </c>
      <c r="M5" s="24" t="s">
        <v>10</v>
      </c>
      <c r="N5" s="45" t="s">
        <v>11</v>
      </c>
      <c r="O5" s="45" t="s">
        <v>12</v>
      </c>
      <c r="P5" s="46">
        <v>33.4</v>
      </c>
    </row>
    <row r="6" spans="1:16" ht="62.25" customHeight="1">
      <c r="A6" s="9">
        <v>1</v>
      </c>
      <c r="B6" s="10" t="s">
        <v>13</v>
      </c>
      <c r="C6" s="11" t="s">
        <v>14</v>
      </c>
      <c r="D6" s="12">
        <v>30</v>
      </c>
      <c r="E6" s="26">
        <v>3996.75</v>
      </c>
      <c r="F6" s="27">
        <f t="shared" ref="F6:F7" si="0">G6-E6</f>
        <v>799.35000000000036</v>
      </c>
      <c r="G6" s="26">
        <v>4796.1000000000004</v>
      </c>
      <c r="H6" s="28">
        <f t="shared" ref="H6:H7" si="1">G6*D6</f>
        <v>143883</v>
      </c>
      <c r="I6" s="40">
        <f t="shared" ref="I6:I7" si="2">E6*1.12</f>
        <v>4476.3600000000006</v>
      </c>
      <c r="J6" s="40">
        <f t="shared" ref="J6:J7" si="3">K6-I6</f>
        <v>895.27199999999993</v>
      </c>
      <c r="K6" s="40">
        <f t="shared" ref="K6:K7" si="4">G6*1.12</f>
        <v>5371.6320000000005</v>
      </c>
      <c r="L6" s="40">
        <f t="shared" ref="L6:L7" si="5">K6*D6</f>
        <v>161148.96000000002</v>
      </c>
      <c r="M6" s="40">
        <f t="shared" ref="M6:M7" si="6">(G6+K6)/2</f>
        <v>5083.866</v>
      </c>
      <c r="N6" s="47" t="s">
        <v>15</v>
      </c>
      <c r="O6" s="13" t="s">
        <v>16</v>
      </c>
    </row>
    <row r="7" spans="1:16" ht="60" customHeight="1">
      <c r="A7" s="9">
        <f>2</f>
        <v>2</v>
      </c>
      <c r="B7" s="10" t="s">
        <v>17</v>
      </c>
      <c r="C7" s="11" t="s">
        <v>14</v>
      </c>
      <c r="D7" s="12">
        <v>1</v>
      </c>
      <c r="E7" s="26">
        <v>2149.44</v>
      </c>
      <c r="F7" s="27">
        <f t="shared" si="0"/>
        <v>429.88999999999987</v>
      </c>
      <c r="G7" s="26">
        <v>2579.33</v>
      </c>
      <c r="H7" s="28">
        <f t="shared" si="1"/>
        <v>2579.33</v>
      </c>
      <c r="I7" s="40">
        <f t="shared" si="2"/>
        <v>2407.3728000000001</v>
      </c>
      <c r="J7" s="40">
        <f t="shared" si="3"/>
        <v>481.47679999999991</v>
      </c>
      <c r="K7" s="40">
        <f t="shared" si="4"/>
        <v>2888.8496</v>
      </c>
      <c r="L7" s="40">
        <f t="shared" si="5"/>
        <v>2888.8496</v>
      </c>
      <c r="M7" s="40">
        <f t="shared" si="6"/>
        <v>2734.0897999999997</v>
      </c>
      <c r="N7" s="47" t="s">
        <v>15</v>
      </c>
      <c r="O7" s="13" t="s">
        <v>18</v>
      </c>
    </row>
    <row r="8" spans="1:16" ht="8.25" customHeight="1">
      <c r="A8" s="12"/>
      <c r="B8" s="13"/>
      <c r="C8" s="13"/>
      <c r="D8" s="12"/>
      <c r="E8" s="31"/>
      <c r="F8" s="31"/>
      <c r="G8" s="31"/>
      <c r="H8" s="32"/>
      <c r="I8" s="31"/>
      <c r="J8" s="31"/>
      <c r="K8" s="31"/>
      <c r="L8" s="31"/>
      <c r="M8" s="31"/>
      <c r="N8" s="50"/>
      <c r="O8" s="10"/>
    </row>
    <row r="9" spans="1:16" ht="21" customHeight="1">
      <c r="A9" s="15"/>
      <c r="B9" s="16" t="s">
        <v>31</v>
      </c>
      <c r="C9" s="16"/>
      <c r="D9" s="17"/>
      <c r="E9" s="33"/>
      <c r="F9" s="33"/>
      <c r="G9" s="33"/>
      <c r="H9" s="33">
        <f>SUM(H6:H8)</f>
        <v>146462.32999999999</v>
      </c>
      <c r="I9" s="33"/>
      <c r="J9" s="33"/>
      <c r="K9" s="33"/>
      <c r="L9" s="33">
        <f>SUM(L6:L8)</f>
        <v>164037.80960000001</v>
      </c>
      <c r="M9" s="33"/>
      <c r="N9" s="51"/>
      <c r="O9" s="52"/>
    </row>
    <row r="10" spans="1:16" ht="22.5" customHeight="1">
      <c r="A10" s="18"/>
      <c r="B10" s="61" t="s">
        <v>32</v>
      </c>
      <c r="C10" s="61"/>
      <c r="D10" s="61"/>
      <c r="E10" s="34"/>
      <c r="F10" s="35"/>
      <c r="G10" s="35"/>
      <c r="H10" s="35"/>
      <c r="I10" s="63" t="s">
        <v>33</v>
      </c>
      <c r="J10" s="63"/>
      <c r="K10" s="63"/>
      <c r="L10" s="43"/>
      <c r="M10" s="43"/>
      <c r="N10" s="43"/>
      <c r="O10" s="52"/>
    </row>
    <row r="11" spans="1:16" ht="32.25" customHeight="1">
      <c r="A11" s="19"/>
      <c r="B11" s="65" t="s">
        <v>34</v>
      </c>
      <c r="C11" s="65"/>
      <c r="D11" s="65"/>
      <c r="E11" s="65"/>
      <c r="F11" s="36"/>
      <c r="G11" s="36"/>
      <c r="H11" s="36"/>
      <c r="I11" s="63" t="s">
        <v>35</v>
      </c>
      <c r="J11" s="63"/>
      <c r="K11" s="63"/>
      <c r="L11" s="36"/>
      <c r="M11" s="36"/>
      <c r="N11" s="53"/>
      <c r="O11" s="54"/>
    </row>
    <row r="12" spans="1:16" ht="27" customHeight="1">
      <c r="A12" s="20"/>
      <c r="B12" s="61" t="s">
        <v>36</v>
      </c>
      <c r="C12" s="61"/>
      <c r="D12" s="61"/>
      <c r="E12" s="34"/>
      <c r="F12" s="35"/>
      <c r="G12" s="35"/>
      <c r="H12" s="35"/>
      <c r="I12" s="63" t="s">
        <v>37</v>
      </c>
      <c r="J12" s="63"/>
      <c r="K12" s="63"/>
      <c r="L12" s="35"/>
      <c r="M12" s="35"/>
      <c r="N12" s="38"/>
      <c r="O12" s="55"/>
    </row>
    <row r="13" spans="1:16" ht="26.25" customHeight="1">
      <c r="A13" s="20"/>
      <c r="B13" s="61" t="s">
        <v>38</v>
      </c>
      <c r="C13" s="61"/>
      <c r="D13" s="61"/>
      <c r="E13" s="34"/>
      <c r="F13" s="35"/>
      <c r="G13" s="35"/>
      <c r="H13" s="35"/>
      <c r="I13" s="63" t="s">
        <v>39</v>
      </c>
      <c r="J13" s="63"/>
      <c r="K13" s="63"/>
      <c r="L13" s="35"/>
      <c r="M13" s="35"/>
      <c r="N13" s="38"/>
      <c r="O13" s="55"/>
    </row>
    <row r="14" spans="1:16" ht="25.5" customHeight="1">
      <c r="A14" s="20"/>
      <c r="B14" s="61" t="s">
        <v>40</v>
      </c>
      <c r="C14" s="61"/>
      <c r="D14" s="61"/>
      <c r="E14" s="61"/>
      <c r="F14" s="61"/>
      <c r="G14" s="35"/>
      <c r="H14" s="35"/>
      <c r="I14" s="42" t="s">
        <v>41</v>
      </c>
      <c r="J14" s="42"/>
      <c r="K14" s="42"/>
      <c r="L14" s="35"/>
      <c r="M14" s="35"/>
      <c r="N14" s="38"/>
      <c r="O14" s="55"/>
    </row>
    <row r="15" spans="1:16" ht="24" customHeight="1">
      <c r="A15" s="20"/>
      <c r="B15" s="61" t="s">
        <v>42</v>
      </c>
      <c r="C15" s="61"/>
      <c r="D15" s="61"/>
      <c r="E15" s="34"/>
      <c r="F15" s="35"/>
      <c r="G15" s="35"/>
      <c r="H15" s="35"/>
      <c r="I15" s="63" t="s">
        <v>43</v>
      </c>
      <c r="J15" s="63"/>
      <c r="K15" s="63"/>
      <c r="L15" s="35"/>
      <c r="M15" s="35"/>
      <c r="N15" s="38"/>
      <c r="O15" s="55"/>
    </row>
    <row r="16" spans="1:16" ht="23.25" customHeight="1">
      <c r="A16" s="20"/>
      <c r="B16" s="61" t="s">
        <v>44</v>
      </c>
      <c r="C16" s="61"/>
      <c r="D16" s="61"/>
      <c r="E16" s="34"/>
      <c r="F16" s="35"/>
      <c r="G16" s="35"/>
      <c r="H16" s="35"/>
      <c r="I16" s="63" t="s">
        <v>45</v>
      </c>
      <c r="J16" s="63"/>
      <c r="K16" s="63"/>
      <c r="L16" s="35"/>
      <c r="M16" s="35"/>
      <c r="N16" s="38"/>
      <c r="O16" s="55"/>
    </row>
    <row r="17" spans="1:15" ht="22.5" customHeight="1">
      <c r="A17" s="20"/>
      <c r="B17" s="61" t="s">
        <v>46</v>
      </c>
      <c r="C17" s="61"/>
      <c r="D17" s="61"/>
      <c r="E17" s="34"/>
      <c r="F17" s="35"/>
      <c r="G17" s="35"/>
      <c r="H17" s="35"/>
      <c r="I17" s="44" t="s">
        <v>47</v>
      </c>
      <c r="J17" s="44"/>
      <c r="K17" s="44"/>
      <c r="L17" s="35"/>
      <c r="M17" s="35"/>
      <c r="N17" s="38"/>
      <c r="O17" s="55"/>
    </row>
    <row r="18" spans="1:15" ht="24.75" customHeight="1">
      <c r="A18" s="20"/>
      <c r="B18" s="61" t="s">
        <v>48</v>
      </c>
      <c r="C18" s="61"/>
      <c r="D18" s="61"/>
      <c r="E18" s="34"/>
      <c r="F18" s="35"/>
      <c r="G18" s="35"/>
      <c r="H18" s="35"/>
      <c r="I18" s="44" t="s">
        <v>49</v>
      </c>
      <c r="J18" s="44"/>
      <c r="K18" s="44"/>
      <c r="L18" s="35"/>
      <c r="M18" s="35"/>
      <c r="N18" s="38"/>
      <c r="O18" s="55"/>
    </row>
    <row r="19" spans="1:15" ht="24.75" customHeight="1">
      <c r="A19" s="21"/>
      <c r="B19" s="61" t="s">
        <v>50</v>
      </c>
      <c r="C19" s="61"/>
      <c r="D19" s="61"/>
      <c r="E19" s="61"/>
      <c r="F19" s="37"/>
      <c r="G19" s="37"/>
      <c r="H19" s="37"/>
      <c r="I19" s="62" t="s">
        <v>51</v>
      </c>
      <c r="J19" s="62"/>
      <c r="K19" s="62"/>
      <c r="L19" s="37"/>
      <c r="M19" s="37"/>
      <c r="N19" s="56"/>
      <c r="O19" s="57"/>
    </row>
    <row r="20" spans="1:15" ht="24.75" customHeight="1">
      <c r="A20" s="20"/>
      <c r="B20" s="61" t="s">
        <v>52</v>
      </c>
      <c r="C20" s="61"/>
      <c r="D20" s="61"/>
      <c r="E20" s="61"/>
      <c r="F20" s="61"/>
      <c r="G20" s="38"/>
      <c r="H20" s="38"/>
      <c r="I20" s="62" t="s">
        <v>53</v>
      </c>
      <c r="J20" s="62"/>
      <c r="K20" s="62"/>
      <c r="L20" s="62"/>
      <c r="M20" s="62"/>
      <c r="N20" s="38"/>
      <c r="O20" s="55"/>
    </row>
    <row r="21" spans="1:15">
      <c r="A21" s="22"/>
      <c r="B21" s="23"/>
      <c r="C21" s="23"/>
      <c r="D21" s="2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52"/>
    </row>
    <row r="22" spans="1:15">
      <c r="A22" s="22"/>
      <c r="B22" s="23"/>
      <c r="C22" s="23"/>
      <c r="D22" s="2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52"/>
    </row>
    <row r="23" spans="1:15">
      <c r="A23" s="22"/>
      <c r="B23" s="23"/>
      <c r="C23" s="23"/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52"/>
    </row>
    <row r="24" spans="1:15">
      <c r="A24" s="22"/>
      <c r="B24" s="23"/>
      <c r="C24" s="23"/>
      <c r="D24" s="2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52"/>
    </row>
    <row r="25" spans="1:15">
      <c r="A25" s="22"/>
      <c r="B25" s="23"/>
      <c r="C25" s="23"/>
      <c r="D25" s="22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52"/>
    </row>
    <row r="26" spans="1:15">
      <c r="A26" s="22"/>
      <c r="B26" s="23"/>
      <c r="C26" s="23"/>
      <c r="D26" s="22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52"/>
    </row>
    <row r="27" spans="1:15">
      <c r="A27" s="22"/>
      <c r="B27" s="23"/>
      <c r="C27" s="23"/>
      <c r="D27" s="22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52"/>
    </row>
    <row r="28" spans="1:15">
      <c r="A28" s="22"/>
      <c r="B28" s="23"/>
      <c r="C28" s="23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52"/>
    </row>
    <row r="29" spans="1:15">
      <c r="A29" s="22"/>
      <c r="B29" s="23"/>
      <c r="C29" s="23"/>
      <c r="D29" s="2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52"/>
    </row>
  </sheetData>
  <mergeCells count="21">
    <mergeCell ref="B3:O3"/>
    <mergeCell ref="B10:D10"/>
    <mergeCell ref="I10:K10"/>
    <mergeCell ref="B11:E11"/>
    <mergeCell ref="I11:K11"/>
    <mergeCell ref="B4:K4"/>
    <mergeCell ref="B12:D12"/>
    <mergeCell ref="I12:K12"/>
    <mergeCell ref="B13:D13"/>
    <mergeCell ref="I13:K13"/>
    <mergeCell ref="B14:F14"/>
    <mergeCell ref="B15:D15"/>
    <mergeCell ref="I15:K15"/>
    <mergeCell ref="B16:D16"/>
    <mergeCell ref="I16:K16"/>
    <mergeCell ref="B17:D17"/>
    <mergeCell ref="B18:D18"/>
    <mergeCell ref="B19:E19"/>
    <mergeCell ref="I19:K19"/>
    <mergeCell ref="B20:F20"/>
    <mergeCell ref="I20:M20"/>
  </mergeCells>
  <pageMargins left="0.15902777777777799" right="9.0277777777777804E-2" top="0.19027777777777799" bottom="0.15902777777777799" header="0.51041666666666696" footer="0.51041666666666696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6"/>
  <sheetViews>
    <sheetView tabSelected="1" zoomScaleNormal="100" workbookViewId="0">
      <selection activeCell="B4" sqref="B4:K4"/>
    </sheetView>
  </sheetViews>
  <sheetFormatPr defaultColWidth="9.85546875" defaultRowHeight="15"/>
  <cols>
    <col min="1" max="1" width="4.7109375" style="1" customWidth="1"/>
    <col min="2" max="2" width="20" style="2" customWidth="1"/>
    <col min="3" max="3" width="6.42578125" style="2" customWidth="1"/>
    <col min="4" max="4" width="8.5703125" style="1" customWidth="1"/>
    <col min="5" max="5" width="8.7109375" style="2" customWidth="1"/>
    <col min="6" max="6" width="8.42578125" style="2" customWidth="1"/>
    <col min="7" max="7" width="9.28515625" style="2" customWidth="1"/>
    <col min="8" max="9" width="9" style="2" customWidth="1"/>
    <col min="10" max="10" width="9.42578125" style="2" customWidth="1"/>
    <col min="11" max="11" width="8.7109375" style="2" customWidth="1"/>
    <col min="12" max="12" width="10.42578125" style="2" customWidth="1"/>
    <col min="13" max="13" width="8.42578125" style="2" customWidth="1"/>
    <col min="14" max="14" width="22.5703125" style="2" customWidth="1"/>
    <col min="15" max="15" width="15.5703125" style="3" customWidth="1"/>
    <col min="16" max="1024" width="9.85546875" style="2"/>
  </cols>
  <sheetData>
    <row r="1" spans="1:16" ht="2.25" customHeight="1">
      <c r="A1" s="67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6" ht="29.2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6" ht="25.5" customHeight="1">
      <c r="B3" s="64" t="s">
        <v>64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6" ht="12.75" customHeight="1">
      <c r="B4" s="66" t="s">
        <v>58</v>
      </c>
      <c r="C4" s="66"/>
      <c r="D4" s="66"/>
      <c r="E4" s="66"/>
      <c r="F4" s="66"/>
      <c r="G4" s="66"/>
      <c r="H4" s="66"/>
      <c r="I4" s="66"/>
      <c r="J4" s="66"/>
      <c r="K4" s="66"/>
      <c r="L4" s="4"/>
      <c r="M4" s="4"/>
      <c r="N4" s="4"/>
      <c r="O4" s="4"/>
    </row>
    <row r="5" spans="1:16" ht="64.5" customHeight="1">
      <c r="A5" s="5" t="s">
        <v>1</v>
      </c>
      <c r="B5" s="6" t="s">
        <v>2</v>
      </c>
      <c r="C5" s="7" t="s">
        <v>3</v>
      </c>
      <c r="D5" s="8" t="s">
        <v>4</v>
      </c>
      <c r="E5" s="24" t="s">
        <v>5</v>
      </c>
      <c r="F5" s="24" t="s">
        <v>6</v>
      </c>
      <c r="G5" s="6" t="s">
        <v>7</v>
      </c>
      <c r="H5" s="25" t="s">
        <v>8</v>
      </c>
      <c r="I5" s="24" t="s">
        <v>5</v>
      </c>
      <c r="J5" s="24" t="s">
        <v>6</v>
      </c>
      <c r="K5" s="39" t="s">
        <v>9</v>
      </c>
      <c r="L5" s="25" t="s">
        <v>8</v>
      </c>
      <c r="M5" s="24" t="s">
        <v>10</v>
      </c>
      <c r="N5" s="45" t="s">
        <v>11</v>
      </c>
      <c r="O5" s="59" t="s">
        <v>12</v>
      </c>
      <c r="P5" s="46">
        <v>33.4</v>
      </c>
    </row>
    <row r="6" spans="1:16" ht="54" customHeight="1">
      <c r="A6" s="9">
        <v>1</v>
      </c>
      <c r="B6" s="10" t="s">
        <v>19</v>
      </c>
      <c r="C6" s="11" t="s">
        <v>20</v>
      </c>
      <c r="D6" s="12">
        <v>1</v>
      </c>
      <c r="E6" s="26">
        <v>14169</v>
      </c>
      <c r="F6" s="27">
        <f t="shared" ref="F6:F15" si="0">G6-E6</f>
        <v>2833.7999999999993</v>
      </c>
      <c r="G6" s="26">
        <v>17002.8</v>
      </c>
      <c r="H6" s="28">
        <f t="shared" ref="H6:H15" si="1">G6*D6</f>
        <v>17002.8</v>
      </c>
      <c r="I6" s="40">
        <f t="shared" ref="I6:I15" si="2">E6*1.12</f>
        <v>15869.28</v>
      </c>
      <c r="J6" s="40">
        <f t="shared" ref="J6:J15" si="3">K6-I6</f>
        <v>3173.8560000000016</v>
      </c>
      <c r="K6" s="40">
        <f t="shared" ref="K6:K15" si="4">G6*1.12</f>
        <v>19043.136000000002</v>
      </c>
      <c r="L6" s="40">
        <f t="shared" ref="L6:L15" si="5">K6*D6</f>
        <v>19043.136000000002</v>
      </c>
      <c r="M6" s="40">
        <f t="shared" ref="M6:M15" si="6">(G6+K6)/2</f>
        <v>18022.968000000001</v>
      </c>
      <c r="N6" s="48" t="s">
        <v>55</v>
      </c>
      <c r="O6" s="60" t="s">
        <v>63</v>
      </c>
    </row>
    <row r="7" spans="1:16" ht="51.75" customHeight="1">
      <c r="A7" s="9">
        <v>2</v>
      </c>
      <c r="B7" s="13" t="s">
        <v>21</v>
      </c>
      <c r="C7" s="11" t="s">
        <v>20</v>
      </c>
      <c r="D7" s="12">
        <v>1</v>
      </c>
      <c r="E7" s="26">
        <v>16527.73</v>
      </c>
      <c r="F7" s="27">
        <f t="shared" si="0"/>
        <v>3305.5499999999993</v>
      </c>
      <c r="G7" s="26">
        <v>19833.28</v>
      </c>
      <c r="H7" s="28">
        <f t="shared" si="1"/>
        <v>19833.28</v>
      </c>
      <c r="I7" s="40">
        <f t="shared" si="2"/>
        <v>18511.0576</v>
      </c>
      <c r="J7" s="40">
        <f t="shared" si="3"/>
        <v>3702.2160000000003</v>
      </c>
      <c r="K7" s="40">
        <f t="shared" si="4"/>
        <v>22213.2736</v>
      </c>
      <c r="L7" s="40">
        <f t="shared" si="5"/>
        <v>22213.2736</v>
      </c>
      <c r="M7" s="40">
        <f t="shared" si="6"/>
        <v>21023.2768</v>
      </c>
      <c r="N7" s="48" t="s">
        <v>55</v>
      </c>
      <c r="O7" s="60" t="s">
        <v>63</v>
      </c>
    </row>
    <row r="8" spans="1:16" ht="48" customHeight="1">
      <c r="A8" s="9">
        <v>3</v>
      </c>
      <c r="B8" s="10" t="s">
        <v>22</v>
      </c>
      <c r="C8" s="11" t="s">
        <v>20</v>
      </c>
      <c r="D8" s="12">
        <v>1</v>
      </c>
      <c r="E8" s="26">
        <v>1435.09</v>
      </c>
      <c r="F8" s="27">
        <f t="shared" si="0"/>
        <v>287.02</v>
      </c>
      <c r="G8" s="26">
        <v>1722.11</v>
      </c>
      <c r="H8" s="28">
        <f t="shared" si="1"/>
        <v>1722.11</v>
      </c>
      <c r="I8" s="40">
        <f t="shared" si="2"/>
        <v>1607.3008</v>
      </c>
      <c r="J8" s="40">
        <f t="shared" si="3"/>
        <v>321.46240000000012</v>
      </c>
      <c r="K8" s="40">
        <f t="shared" si="4"/>
        <v>1928.7632000000001</v>
      </c>
      <c r="L8" s="40">
        <f t="shared" si="5"/>
        <v>1928.7632000000001</v>
      </c>
      <c r="M8" s="40">
        <f t="shared" si="6"/>
        <v>1825.4366</v>
      </c>
      <c r="N8" s="58" t="s">
        <v>56</v>
      </c>
      <c r="O8" s="60" t="s">
        <v>59</v>
      </c>
    </row>
    <row r="9" spans="1:16" ht="60.75" customHeight="1">
      <c r="A9" s="9">
        <v>4</v>
      </c>
      <c r="B9" s="10" t="s">
        <v>23</v>
      </c>
      <c r="C9" s="11" t="s">
        <v>20</v>
      </c>
      <c r="D9" s="12">
        <v>1</v>
      </c>
      <c r="E9" s="26">
        <v>1435.09</v>
      </c>
      <c r="F9" s="27">
        <f t="shared" si="0"/>
        <v>287.02</v>
      </c>
      <c r="G9" s="26">
        <v>1722.11</v>
      </c>
      <c r="H9" s="28">
        <f t="shared" si="1"/>
        <v>1722.11</v>
      </c>
      <c r="I9" s="40">
        <f t="shared" si="2"/>
        <v>1607.3008</v>
      </c>
      <c r="J9" s="40">
        <f t="shared" si="3"/>
        <v>321.46240000000012</v>
      </c>
      <c r="K9" s="40">
        <f t="shared" si="4"/>
        <v>1928.7632000000001</v>
      </c>
      <c r="L9" s="40">
        <f t="shared" si="5"/>
        <v>1928.7632000000001</v>
      </c>
      <c r="M9" s="40">
        <f t="shared" si="6"/>
        <v>1825.4366</v>
      </c>
      <c r="N9" s="58" t="s">
        <v>56</v>
      </c>
      <c r="O9" s="60" t="s">
        <v>60</v>
      </c>
    </row>
    <row r="10" spans="1:16" ht="60" customHeight="1">
      <c r="A10" s="9">
        <v>5</v>
      </c>
      <c r="B10" s="10" t="s">
        <v>24</v>
      </c>
      <c r="C10" s="11" t="s">
        <v>20</v>
      </c>
      <c r="D10" s="12">
        <v>1</v>
      </c>
      <c r="E10" s="26">
        <v>4401.16</v>
      </c>
      <c r="F10" s="27">
        <f t="shared" si="0"/>
        <v>880.23000000000047</v>
      </c>
      <c r="G10" s="26">
        <v>5281.39</v>
      </c>
      <c r="H10" s="28">
        <f t="shared" si="1"/>
        <v>5281.39</v>
      </c>
      <c r="I10" s="40">
        <f t="shared" si="2"/>
        <v>4929.2992000000004</v>
      </c>
      <c r="J10" s="40">
        <f t="shared" si="3"/>
        <v>985.85760000000028</v>
      </c>
      <c r="K10" s="40">
        <f t="shared" si="4"/>
        <v>5915.1568000000007</v>
      </c>
      <c r="L10" s="40">
        <f t="shared" si="5"/>
        <v>5915.1568000000007</v>
      </c>
      <c r="M10" s="40">
        <f t="shared" si="6"/>
        <v>5598.2734</v>
      </c>
      <c r="N10" s="58" t="s">
        <v>56</v>
      </c>
      <c r="O10" s="60" t="s">
        <v>61</v>
      </c>
    </row>
    <row r="11" spans="1:16" ht="45.75" customHeight="1">
      <c r="A11" s="9">
        <v>6</v>
      </c>
      <c r="B11" s="13" t="s">
        <v>25</v>
      </c>
      <c r="C11" s="11" t="s">
        <v>20</v>
      </c>
      <c r="D11" s="12">
        <v>1</v>
      </c>
      <c r="E11" s="26">
        <v>4362.7</v>
      </c>
      <c r="F11" s="27">
        <f t="shared" si="0"/>
        <v>872.54</v>
      </c>
      <c r="G11" s="26">
        <v>5235.24</v>
      </c>
      <c r="H11" s="28">
        <f t="shared" si="1"/>
        <v>5235.24</v>
      </c>
      <c r="I11" s="40">
        <f t="shared" si="2"/>
        <v>4886.2240000000002</v>
      </c>
      <c r="J11" s="40">
        <f t="shared" si="3"/>
        <v>977.2448000000004</v>
      </c>
      <c r="K11" s="40">
        <f t="shared" si="4"/>
        <v>5863.4688000000006</v>
      </c>
      <c r="L11" s="40">
        <f t="shared" si="5"/>
        <v>5863.4688000000006</v>
      </c>
      <c r="M11" s="40">
        <f t="shared" si="6"/>
        <v>5549.3544000000002</v>
      </c>
      <c r="N11" s="58" t="s">
        <v>56</v>
      </c>
      <c r="O11" s="60" t="s">
        <v>62</v>
      </c>
    </row>
    <row r="12" spans="1:16" ht="53.25" customHeight="1">
      <c r="A12" s="9">
        <v>7</v>
      </c>
      <c r="B12" s="14" t="s">
        <v>26</v>
      </c>
      <c r="C12" s="11" t="s">
        <v>27</v>
      </c>
      <c r="D12" s="12">
        <v>110</v>
      </c>
      <c r="E12" s="29">
        <v>10.26</v>
      </c>
      <c r="F12" s="27">
        <f t="shared" si="0"/>
        <v>2.0500000000000007</v>
      </c>
      <c r="G12" s="26">
        <v>12.31</v>
      </c>
      <c r="H12" s="30">
        <f t="shared" si="1"/>
        <v>1354.1000000000001</v>
      </c>
      <c r="I12" s="41">
        <f t="shared" si="2"/>
        <v>11.491200000000001</v>
      </c>
      <c r="J12" s="40">
        <f t="shared" si="3"/>
        <v>2.2960000000000012</v>
      </c>
      <c r="K12" s="41">
        <f t="shared" si="4"/>
        <v>13.787200000000002</v>
      </c>
      <c r="L12" s="40">
        <f t="shared" si="5"/>
        <v>1516.5920000000003</v>
      </c>
      <c r="M12" s="41">
        <f t="shared" si="6"/>
        <v>13.0486</v>
      </c>
      <c r="N12" s="58" t="s">
        <v>56</v>
      </c>
      <c r="O12" s="49" t="s">
        <v>57</v>
      </c>
    </row>
    <row r="13" spans="1:16" ht="51" customHeight="1">
      <c r="A13" s="9">
        <v>8</v>
      </c>
      <c r="B13" s="13" t="s">
        <v>28</v>
      </c>
      <c r="C13" s="11" t="s">
        <v>27</v>
      </c>
      <c r="D13" s="12">
        <v>364</v>
      </c>
      <c r="E13" s="26">
        <v>11.97</v>
      </c>
      <c r="F13" s="27">
        <f t="shared" si="0"/>
        <v>2.3999999999999986</v>
      </c>
      <c r="G13" s="26">
        <v>14.37</v>
      </c>
      <c r="H13" s="28">
        <f t="shared" si="1"/>
        <v>5230.6799999999994</v>
      </c>
      <c r="I13" s="40">
        <f t="shared" si="2"/>
        <v>13.406400000000001</v>
      </c>
      <c r="J13" s="40">
        <f t="shared" si="3"/>
        <v>2.6879999999999988</v>
      </c>
      <c r="K13" s="40">
        <f t="shared" si="4"/>
        <v>16.0944</v>
      </c>
      <c r="L13" s="40">
        <f t="shared" si="5"/>
        <v>5858.3616000000002</v>
      </c>
      <c r="M13" s="40">
        <f t="shared" si="6"/>
        <v>15.232199999999999</v>
      </c>
      <c r="N13" s="48" t="s">
        <v>56</v>
      </c>
      <c r="O13" s="49" t="s">
        <v>57</v>
      </c>
    </row>
    <row r="14" spans="1:16" ht="49.5" customHeight="1">
      <c r="A14" s="9">
        <v>9</v>
      </c>
      <c r="B14" s="13" t="s">
        <v>29</v>
      </c>
      <c r="C14" s="11" t="s">
        <v>27</v>
      </c>
      <c r="D14" s="12">
        <v>200</v>
      </c>
      <c r="E14" s="26">
        <v>19.14</v>
      </c>
      <c r="F14" s="27">
        <f t="shared" si="0"/>
        <v>3.8299999999999983</v>
      </c>
      <c r="G14" s="26">
        <v>22.97</v>
      </c>
      <c r="H14" s="28">
        <f t="shared" si="1"/>
        <v>4594</v>
      </c>
      <c r="I14" s="40">
        <f t="shared" si="2"/>
        <v>21.436800000000002</v>
      </c>
      <c r="J14" s="40">
        <f t="shared" si="3"/>
        <v>4.2896000000000001</v>
      </c>
      <c r="K14" s="40">
        <f t="shared" si="4"/>
        <v>25.726400000000002</v>
      </c>
      <c r="L14" s="40">
        <f t="shared" si="5"/>
        <v>5145.2800000000007</v>
      </c>
      <c r="M14" s="40">
        <f t="shared" si="6"/>
        <v>24.348199999999999</v>
      </c>
      <c r="N14" s="48" t="s">
        <v>56</v>
      </c>
      <c r="O14" s="49" t="s">
        <v>57</v>
      </c>
    </row>
    <row r="15" spans="1:16" ht="48" customHeight="1">
      <c r="A15" s="9">
        <v>10</v>
      </c>
      <c r="B15" s="13" t="s">
        <v>30</v>
      </c>
      <c r="C15" s="11" t="s">
        <v>20</v>
      </c>
      <c r="D15" s="12">
        <v>1</v>
      </c>
      <c r="E15" s="26">
        <v>1303.3399999999999</v>
      </c>
      <c r="F15" s="27">
        <f t="shared" si="0"/>
        <v>260.66000000000008</v>
      </c>
      <c r="G15" s="26">
        <v>1564</v>
      </c>
      <c r="H15" s="28">
        <f t="shared" si="1"/>
        <v>1564</v>
      </c>
      <c r="I15" s="40">
        <f t="shared" si="2"/>
        <v>1459.7408</v>
      </c>
      <c r="J15" s="40">
        <f t="shared" si="3"/>
        <v>291.93920000000003</v>
      </c>
      <c r="K15" s="40">
        <f t="shared" si="4"/>
        <v>1751.68</v>
      </c>
      <c r="L15" s="40">
        <f t="shared" si="5"/>
        <v>1751.68</v>
      </c>
      <c r="M15" s="40">
        <f t="shared" si="6"/>
        <v>1657.8400000000001</v>
      </c>
      <c r="N15" s="58" t="s">
        <v>56</v>
      </c>
      <c r="O15" s="60" t="s">
        <v>62</v>
      </c>
    </row>
    <row r="16" spans="1:16" ht="8.25" customHeight="1">
      <c r="A16" s="12"/>
      <c r="B16" s="13"/>
      <c r="C16" s="13"/>
      <c r="D16" s="12"/>
      <c r="E16" s="31"/>
      <c r="F16" s="31"/>
      <c r="G16" s="31"/>
      <c r="H16" s="32"/>
      <c r="I16" s="31"/>
      <c r="J16" s="31"/>
      <c r="K16" s="31"/>
      <c r="L16" s="31"/>
      <c r="M16" s="31"/>
      <c r="N16" s="50"/>
      <c r="O16" s="10"/>
    </row>
    <row r="17" spans="1:15" ht="21" customHeight="1">
      <c r="A17" s="15"/>
      <c r="B17" s="16" t="s">
        <v>31</v>
      </c>
      <c r="C17" s="16"/>
      <c r="D17" s="17"/>
      <c r="E17" s="33"/>
      <c r="F17" s="33"/>
      <c r="G17" s="33"/>
      <c r="H17" s="33">
        <f>SUM(H6:H16)</f>
        <v>63539.71</v>
      </c>
      <c r="I17" s="33"/>
      <c r="J17" s="33"/>
      <c r="K17" s="33"/>
      <c r="L17" s="33">
        <f>SUM(L6:L16)</f>
        <v>71164.475199999986</v>
      </c>
      <c r="M17" s="33"/>
      <c r="N17" s="51"/>
      <c r="O17" s="52"/>
    </row>
    <row r="18" spans="1:15">
      <c r="A18" s="22"/>
      <c r="B18" s="23"/>
      <c r="C18" s="23"/>
      <c r="D18" s="22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52"/>
    </row>
    <row r="19" spans="1:15">
      <c r="A19" s="22"/>
      <c r="B19" s="23"/>
      <c r="C19" s="23"/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52"/>
    </row>
    <row r="20" spans="1:15">
      <c r="A20" s="22"/>
      <c r="B20" s="23"/>
      <c r="C20" s="23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52"/>
    </row>
    <row r="21" spans="1:15">
      <c r="A21" s="22"/>
      <c r="B21" s="23"/>
      <c r="C21" s="23"/>
      <c r="D21" s="2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52"/>
    </row>
    <row r="22" spans="1:15">
      <c r="A22" s="22"/>
      <c r="B22" s="23"/>
      <c r="C22" s="23"/>
      <c r="D22" s="2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52"/>
    </row>
    <row r="23" spans="1:15">
      <c r="A23" s="22"/>
      <c r="B23" s="23"/>
      <c r="C23" s="23"/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52"/>
    </row>
    <row r="24" spans="1:15">
      <c r="A24" s="22"/>
      <c r="B24" s="23"/>
      <c r="C24" s="23"/>
      <c r="D24" s="2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52"/>
    </row>
    <row r="25" spans="1:15">
      <c r="A25" s="22"/>
      <c r="B25" s="23"/>
      <c r="C25" s="23"/>
      <c r="D25" s="22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52"/>
    </row>
    <row r="26" spans="1:15">
      <c r="A26" s="22"/>
      <c r="B26" s="23"/>
      <c r="C26" s="23"/>
      <c r="D26" s="22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52"/>
    </row>
  </sheetData>
  <mergeCells count="3">
    <mergeCell ref="A1:O2"/>
    <mergeCell ref="B3:O3"/>
    <mergeCell ref="B4:K4"/>
  </mergeCells>
  <pageMargins left="0.15902777777777799" right="9.0277777777777804E-2" top="0.19027777777777799" bottom="0.15902777777777799" header="0.51041666666666696" footer="0.510416666666666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Лот1</vt:lpstr>
      <vt:lpstr>Лот2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2023-04-12T12:08:55Z</cp:lastPrinted>
  <dcterms:created xsi:type="dcterms:W3CDTF">2022-07-29T11:18:49Z</dcterms:created>
  <dcterms:modified xsi:type="dcterms:W3CDTF">2023-04-12T13:52:19Z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14F47EF08A924AF0B6371D649DAC779B_33</vt:lpwstr>
  </property>
  <property fmtid="{D5CDD505-2E9C-101B-9397-08002B2CF9AE}" pid="3" name="KSOProductBuildVer">
    <vt:lpwstr>2052-11.33.0</vt:lpwstr>
  </property>
</Properties>
</file>