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D:\FLASH DRIVE\Відкриті торги 2023 з особливостями\2220 реагенти\Кріобанк реагенти  № 2 розчин+середовище\"/>
    </mc:Choice>
  </mc:AlternateContent>
  <xr:revisionPtr revIDLastSave="0" documentId="8_{2D27862C-4181-47A2-BA8A-1450E6CEA633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Лот 1_середовища_Герм_кл" sheetId="1" r:id="rId1"/>
    <sheet name="Лот 2_пластик_Герм_кл" sheetId="2" r:id="rId2"/>
  </sheets>
  <calcPr calcId="191029" iterateDelta="1E-4"/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L7" i="2"/>
  <c r="K7" i="2"/>
  <c r="J7" i="2" s="1"/>
  <c r="I7" i="2"/>
  <c r="H7" i="2"/>
  <c r="F7" i="2"/>
  <c r="A7" i="2"/>
  <c r="L6" i="2"/>
  <c r="K6" i="2"/>
  <c r="J6" i="2" s="1"/>
  <c r="I6" i="2"/>
  <c r="H6" i="2"/>
  <c r="H9" i="2" s="1"/>
  <c r="F6" i="2"/>
  <c r="M5" i="2"/>
  <c r="K5" i="2"/>
  <c r="J5" i="2" s="1"/>
  <c r="I5" i="2"/>
  <c r="H5" i="2"/>
  <c r="F5" i="2"/>
  <c r="A5" i="2"/>
  <c r="M4" i="2"/>
  <c r="K4" i="2"/>
  <c r="J4" i="2" s="1"/>
  <c r="I4" i="2"/>
  <c r="H4" i="2"/>
  <c r="K3" i="2"/>
  <c r="M3" i="2" s="1"/>
  <c r="I3" i="2"/>
  <c r="H3" i="2"/>
  <c r="F3" i="2"/>
  <c r="A3" i="2"/>
  <c r="K2" i="2"/>
  <c r="M2" i="2" s="1"/>
  <c r="I2" i="2"/>
  <c r="H2" i="2"/>
  <c r="K10" i="1"/>
  <c r="M10" i="1" s="1"/>
  <c r="I10" i="1"/>
  <c r="H10" i="1"/>
  <c r="F10" i="1"/>
  <c r="K9" i="1"/>
  <c r="J9" i="1" s="1"/>
  <c r="I9" i="1"/>
  <c r="H9" i="1"/>
  <c r="F9" i="1"/>
  <c r="A9" i="1"/>
  <c r="K8" i="1"/>
  <c r="J8" i="1" s="1"/>
  <c r="I8" i="1"/>
  <c r="H8" i="1"/>
  <c r="F8" i="1"/>
  <c r="K7" i="1"/>
  <c r="M7" i="1" s="1"/>
  <c r="I7" i="1"/>
  <c r="H7" i="1"/>
  <c r="A7" i="1"/>
  <c r="K6" i="1"/>
  <c r="M6" i="1" s="1"/>
  <c r="J6" i="1"/>
  <c r="I6" i="1"/>
  <c r="H6" i="1"/>
  <c r="L9" i="1" l="1"/>
  <c r="H12" i="1"/>
  <c r="L8" i="1"/>
  <c r="M8" i="1"/>
  <c r="M9" i="1"/>
  <c r="J10" i="1"/>
  <c r="J2" i="2"/>
  <c r="J3" i="2"/>
  <c r="L4" i="2"/>
  <c r="L5" i="2"/>
  <c r="M6" i="2"/>
  <c r="M7" i="2"/>
  <c r="J7" i="1"/>
  <c r="L10" i="1"/>
  <c r="L2" i="2"/>
  <c r="L3" i="2"/>
  <c r="L7" i="1"/>
  <c r="L6" i="1"/>
  <c r="L12" i="1" s="1"/>
  <c r="L9" i="2" l="1"/>
</calcChain>
</file>

<file path=xl/sharedStrings.xml><?xml version="1.0" encoding="utf-8"?>
<sst xmlns="http://schemas.openxmlformats.org/spreadsheetml/2006/main" count="94" uniqueCount="51">
  <si>
    <t>Медико-технічне завдання на реагенти для Відділення кріозбереження Центру служби крові в 2023 році</t>
  </si>
  <si>
    <t xml:space="preserve"> №з/п</t>
  </si>
  <si>
    <t>Назва реактиву, або еквівалент</t>
  </si>
  <si>
    <t>Од.вим.</t>
  </si>
  <si>
    <t>Загальна кількість</t>
  </si>
  <si>
    <t>Ціна за 1 одиницю без ПДВ</t>
  </si>
  <si>
    <t>ПДВ за 1 одиницю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</si>
  <si>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</si>
  <si>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</si>
  <si>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</si>
  <si>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</si>
  <si>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 xml:space="preserve">НАЦІОНАЛЬНИЙ КЛАСИФІКАТОР УКРАЇНИ
Єдиний закупівельний словник          ДК 021:2015  </t>
  </si>
  <si>
    <t>НАЦІОНАЛЬНИЙ КЛАСИФІКАТОР УКРАЇНИ Класифікатор медичних виробів НК 024:2019</t>
  </si>
  <si>
    <t>Розчин гіалуронідази для очищення ооцитів у культуральному середовищі FertiCult Flushing medium-Hyaluronidasa solution in Flushing medium, 5х1мл
та натрій бікарбонатом, 500 мл</t>
  </si>
  <si>
    <t>фл.</t>
  </si>
  <si>
    <t>33696500-0 - Лабораторні реактиви</t>
  </si>
  <si>
    <t>30371 Культивувальне середовище</t>
  </si>
  <si>
    <t>Середовища культуральні для клітинного культивування GAINO10, 1x10мл</t>
  </si>
  <si>
    <t>Середовища культуральні для заморожування сперми
SpermFreeze SPF05 FP22SF15 до 12.23, 1x5мл
339650, Nunc, Данія, уп.500 шт.</t>
  </si>
  <si>
    <t>VitriFreeze ES Medium (Середовища культуральні універсальні для вітрифікації 16 ооцитів (4*1.5 мл)</t>
  </si>
  <si>
    <t>уп.</t>
  </si>
  <si>
    <t>Serum Substitute Supplement (SSS), 12*12мл</t>
  </si>
  <si>
    <t>шт.</t>
  </si>
  <si>
    <t>Загальна вартість</t>
  </si>
  <si>
    <t>Голова робочої групи:</t>
  </si>
  <si>
    <t xml:space="preserve">Медичний директор з медичних питань НДСЛ "ОХМАТДИТ" МОЗ України  </t>
  </si>
  <si>
    <t xml:space="preserve">Т.П. Іванова </t>
  </si>
  <si>
    <t xml:space="preserve">Члени робочої групи: </t>
  </si>
  <si>
    <t xml:space="preserve">Медичний директор НДСЛ "ОХМАТДИТ" МОЗ України  
</t>
  </si>
  <si>
    <t>С.С. Чернишук</t>
  </si>
  <si>
    <t>Медичний директор з поліклінічної роботи</t>
  </si>
  <si>
    <t xml:space="preserve">В.А. Сова </t>
  </si>
  <si>
    <t>Заст. генерального директора з економічних питань</t>
  </si>
  <si>
    <t>Н.М. Мирута</t>
  </si>
  <si>
    <t>Завідувач Українським Референс-центром з клінічної лабораторної діагностики та метрології</t>
  </si>
  <si>
    <t xml:space="preserve"> В.Г. Яновська</t>
  </si>
  <si>
    <t>Завідувач відділом іміно-гістохімічних досліджень дитячого патологічного відділення</t>
  </si>
  <si>
    <t>О.В. Виставних</t>
  </si>
  <si>
    <t>Завідувач лабораторії медико-генетичного центру</t>
  </si>
  <si>
    <t>Н.В. Ольхович</t>
  </si>
  <si>
    <t>Кріопробірки для вітрифікації сперми, 1.8 мл (25 шт/уп)</t>
  </si>
  <si>
    <t>33695000-8 - Продукція медичного призначення крім лікарських засобів</t>
  </si>
  <si>
    <t>58969 Контейнер для кріозбереження зразків ІВД стерильні</t>
  </si>
  <si>
    <t>Піпетка Пастера стерильна, 100 шт/уп</t>
  </si>
  <si>
    <t>45410 Мікропіпетка з ручним наповненням</t>
  </si>
  <si>
    <t>Піпетки для денудації 140 мікрон 5 туб по 10 піпеток. (50 од/уп )</t>
  </si>
  <si>
    <t>47446 Носій для вітрифікування допоміжні репродуктивні технології</t>
  </si>
  <si>
    <t>Піпетки для денудації 175 мікрон 5 туб по 10 піпеток. (50 од/уп )</t>
  </si>
  <si>
    <t>Піпетки для денудації 300 мікрон 5 туб по 10 піпеток. (50 од/уп )</t>
  </si>
  <si>
    <t>Соломини для вітрифікації (заморожування) Cryotор (10 од/уп)</t>
  </si>
  <si>
    <t>ОБГРУНТУВАННЯ кількісні та якісні характеристики закупівлі: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</si>
</sst>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грн.-422];[Red]\-#,##0.00\ [$грн.-422]"/>
    <numFmt numFmtId="165" formatCode="#,##0.0"/>
  </numFmts>
  <fonts count="18">
    <font>
      <sz val="11"/>
      <color indexed="64"/>
      <name val="Calibri"/>
    </font>
    <font>
      <b/>
      <i/>
      <sz val="16"/>
      <color indexed="64"/>
      <name val="Arial"/>
    </font>
    <font>
      <b/>
      <i/>
      <u/>
      <sz val="11"/>
      <color indexed="64"/>
      <name val="Arial"/>
    </font>
    <font>
      <sz val="10"/>
      <name val="Arial"/>
    </font>
    <font>
      <sz val="12"/>
      <name val="RotisSansSerif"/>
    </font>
    <font>
      <sz val="8"/>
      <name val="Arial"/>
    </font>
    <font>
      <sz val="11"/>
      <color indexed="64"/>
      <name val="Arial"/>
    </font>
    <font>
      <b/>
      <sz val="9"/>
      <name val="Times New Roman"/>
    </font>
    <font>
      <b/>
      <sz val="9"/>
      <color indexed="64"/>
      <name val="Times New Roman"/>
    </font>
    <font>
      <b/>
      <sz val="8"/>
      <name val="Times New Roman"/>
    </font>
    <font>
      <b/>
      <sz val="11"/>
      <color indexed="65"/>
      <name val="Arial"/>
    </font>
    <font>
      <sz val="9"/>
      <color indexed="64"/>
      <name val="Times New Roman"/>
    </font>
    <font>
      <sz val="9"/>
      <name val="Times New Roman"/>
    </font>
    <font>
      <sz val="9"/>
      <color indexed="64"/>
      <name val="Arial"/>
    </font>
    <font>
      <b/>
      <sz val="9"/>
      <color indexed="64"/>
      <name val="Arial"/>
    </font>
    <font>
      <sz val="11"/>
      <color indexed="64"/>
      <name val="Calibri"/>
    </font>
    <font>
      <b/>
      <sz val="14"/>
      <color indexed="64"/>
      <name val="Times New Roman"/>
      <family val="1"/>
      <charset val="204"/>
    </font>
    <font>
      <b/>
      <sz val="13"/>
      <color indexed="6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2">
    <xf numFmtId="0" fontId="0" fillId="0" borderId="0" applyBorder="0"/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/>
    </xf>
    <xf numFmtId="0" fontId="2" fillId="0" borderId="0" applyBorder="0" applyProtection="0"/>
    <xf numFmtId="0" fontId="3" fillId="0" borderId="0" applyBorder="0"/>
    <xf numFmtId="0" fontId="4" fillId="0" borderId="0" applyBorder="0"/>
    <xf numFmtId="0" fontId="5" fillId="0" borderId="0" applyBorder="0"/>
    <xf numFmtId="0" fontId="15" fillId="0" borderId="0" applyBorder="0"/>
    <xf numFmtId="0" fontId="6" fillId="0" borderId="0" applyBorder="0"/>
    <xf numFmtId="0" fontId="5" fillId="0" borderId="0" applyBorder="0"/>
    <xf numFmtId="9" fontId="15" fillId="0" borderId="0" applyBorder="0" applyProtection="0"/>
    <xf numFmtId="164" fontId="2" fillId="0" borderId="0" applyBorder="0" applyProtection="0"/>
  </cellStyleXfs>
  <cellXfs count="86">
    <xf numFmtId="0" fontId="0" fillId="0" borderId="0" xfId="0"/>
    <xf numFmtId="0" fontId="6" fillId="0" borderId="0" xfId="8" applyFont="1" applyAlignment="1">
      <alignment horizontal="center"/>
    </xf>
    <xf numFmtId="0" fontId="6" fillId="0" borderId="0" xfId="8" applyFont="1"/>
    <xf numFmtId="0" fontId="6" fillId="0" borderId="0" xfId="8" applyFont="1" applyAlignment="1">
      <alignment vertical="top" wrapText="1"/>
    </xf>
    <xf numFmtId="49" fontId="7" fillId="0" borderId="2" xfId="8" applyNumberFormat="1" applyFont="1" applyBorder="1" applyAlignment="1">
      <alignment horizontal="center" vertical="top"/>
    </xf>
    <xf numFmtId="0" fontId="7" fillId="0" borderId="2" xfId="8" applyFont="1" applyBorder="1" applyAlignment="1">
      <alignment vertical="top" wrapText="1"/>
    </xf>
    <xf numFmtId="0" fontId="7" fillId="0" borderId="2" xfId="8" applyFont="1" applyBorder="1" applyAlignment="1">
      <alignment horizontal="center" vertical="top"/>
    </xf>
    <xf numFmtId="0" fontId="7" fillId="0" borderId="2" xfId="8" applyFont="1" applyBorder="1" applyAlignment="1">
      <alignment horizontal="center" vertical="top" wrapText="1"/>
    </xf>
    <xf numFmtId="2" fontId="7" fillId="0" borderId="2" xfId="8" applyNumberFormat="1" applyFont="1" applyBorder="1" applyAlignment="1">
      <alignment vertical="top" wrapText="1"/>
    </xf>
    <xf numFmtId="2" fontId="7" fillId="2" borderId="2" xfId="8" applyNumberFormat="1" applyFont="1" applyFill="1" applyBorder="1" applyAlignment="1">
      <alignment vertical="top" wrapText="1"/>
    </xf>
    <xf numFmtId="0" fontId="8" fillId="2" borderId="2" xfId="8" applyFont="1" applyFill="1" applyBorder="1" applyAlignment="1">
      <alignment vertical="top" wrapText="1"/>
    </xf>
    <xf numFmtId="2" fontId="9" fillId="2" borderId="2" xfId="8" applyNumberFormat="1" applyFont="1" applyFill="1" applyBorder="1" applyAlignment="1">
      <alignment vertical="top" wrapText="1"/>
    </xf>
    <xf numFmtId="0" fontId="10" fillId="0" borderId="0" xfId="8" applyFont="1"/>
    <xf numFmtId="0" fontId="11" fillId="0" borderId="2" xfId="8" applyFont="1" applyBorder="1" applyAlignment="1">
      <alignment horizontal="center" vertical="top"/>
    </xf>
    <xf numFmtId="0" fontId="11" fillId="0" borderId="2" xfId="8" applyFont="1" applyBorder="1" applyAlignment="1">
      <alignment vertical="top" wrapText="1"/>
    </xf>
    <xf numFmtId="0" fontId="7" fillId="0" borderId="3" xfId="9" applyFont="1" applyBorder="1" applyAlignment="1">
      <alignment horizontal="center" vertical="top" wrapText="1"/>
    </xf>
    <xf numFmtId="4" fontId="12" fillId="0" borderId="2" xfId="9" applyNumberFormat="1" applyFont="1" applyBorder="1" applyAlignment="1">
      <alignment vertical="top"/>
    </xf>
    <xf numFmtId="4" fontId="11" fillId="0" borderId="2" xfId="8" applyNumberFormat="1" applyFont="1" applyBorder="1" applyAlignment="1">
      <alignment vertical="top"/>
    </xf>
    <xf numFmtId="4" fontId="12" fillId="0" borderId="4" xfId="9" applyNumberFormat="1" applyFont="1" applyBorder="1" applyAlignment="1">
      <alignment vertical="top"/>
    </xf>
    <xf numFmtId="4" fontId="12" fillId="0" borderId="5" xfId="0" applyNumberFormat="1" applyFont="1" applyBorder="1" applyAlignment="1">
      <alignment horizontal="right" vertical="top" wrapText="1"/>
    </xf>
    <xf numFmtId="2" fontId="12" fillId="2" borderId="2" xfId="8" applyNumberFormat="1" applyFont="1" applyFill="1" applyBorder="1" applyAlignment="1">
      <alignment vertical="top" wrapText="1"/>
    </xf>
    <xf numFmtId="0" fontId="11" fillId="2" borderId="2" xfId="8" applyFont="1" applyFill="1" applyBorder="1" applyAlignment="1">
      <alignment vertical="top" wrapText="1"/>
    </xf>
    <xf numFmtId="0" fontId="11" fillId="2" borderId="2" xfId="8" applyFont="1" applyFill="1" applyBorder="1" applyAlignment="1">
      <alignment vertical="center" wrapText="1"/>
    </xf>
    <xf numFmtId="0" fontId="11" fillId="2" borderId="2" xfId="8" applyFont="1" applyFill="1" applyBorder="1" applyAlignment="1">
      <alignment horizontal="center" vertical="top"/>
    </xf>
    <xf numFmtId="0" fontId="7" fillId="0" borderId="2" xfId="9" applyFont="1" applyBorder="1" applyAlignment="1">
      <alignment horizontal="center" vertical="top" wrapText="1"/>
    </xf>
    <xf numFmtId="4" fontId="12" fillId="0" borderId="6" xfId="9" applyNumberFormat="1" applyFont="1" applyBorder="1" applyAlignment="1">
      <alignment vertical="top"/>
    </xf>
    <xf numFmtId="4" fontId="12" fillId="0" borderId="6" xfId="0" applyNumberFormat="1" applyFont="1" applyBorder="1" applyAlignment="1">
      <alignment horizontal="right" vertical="top" wrapText="1"/>
    </xf>
    <xf numFmtId="2" fontId="12" fillId="3" borderId="2" xfId="8" applyNumberFormat="1" applyFont="1" applyFill="1" applyBorder="1" applyAlignment="1">
      <alignment vertical="top" wrapText="1"/>
    </xf>
    <xf numFmtId="0" fontId="11" fillId="3" borderId="2" xfId="8" applyFont="1" applyFill="1" applyBorder="1" applyAlignment="1">
      <alignment vertical="top" wrapText="1"/>
    </xf>
    <xf numFmtId="0" fontId="7" fillId="0" borderId="3" xfId="9" applyFont="1" applyBorder="1" applyAlignment="1">
      <alignment vertical="top" wrapText="1"/>
    </xf>
    <xf numFmtId="4" fontId="12" fillId="0" borderId="3" xfId="9" applyNumberFormat="1" applyFont="1" applyBorder="1" applyAlignment="1">
      <alignment vertical="top"/>
    </xf>
    <xf numFmtId="4" fontId="12" fillId="0" borderId="7" xfId="0" applyNumberFormat="1" applyFont="1" applyBorder="1" applyAlignment="1">
      <alignment horizontal="right" vertical="top" wrapText="1"/>
    </xf>
    <xf numFmtId="4" fontId="12" fillId="0" borderId="2" xfId="0" applyNumberFormat="1" applyFont="1" applyBorder="1" applyAlignment="1">
      <alignment horizontal="right" vertical="top" wrapText="1"/>
    </xf>
    <xf numFmtId="2" fontId="12" fillId="4" borderId="2" xfId="8" applyNumberFormat="1" applyFont="1" applyFill="1" applyBorder="1" applyAlignment="1">
      <alignment vertical="top" wrapText="1"/>
    </xf>
    <xf numFmtId="0" fontId="11" fillId="4" borderId="2" xfId="8" applyFont="1" applyFill="1" applyBorder="1" applyAlignment="1">
      <alignment vertical="top" wrapText="1"/>
    </xf>
    <xf numFmtId="0" fontId="13" fillId="0" borderId="0" xfId="8" applyFont="1" applyAlignment="1">
      <alignment horizontal="center" vertical="top"/>
    </xf>
    <xf numFmtId="0" fontId="14" fillId="0" borderId="0" xfId="8" applyFont="1" applyAlignment="1">
      <alignment vertical="top"/>
    </xf>
    <xf numFmtId="0" fontId="14" fillId="0" borderId="0" xfId="8" applyFont="1" applyAlignment="1">
      <alignment horizontal="center" vertical="top"/>
    </xf>
    <xf numFmtId="2" fontId="14" fillId="0" borderId="0" xfId="8" applyNumberFormat="1" applyFont="1" applyAlignment="1">
      <alignment vertical="top"/>
    </xf>
    <xf numFmtId="2" fontId="12" fillId="0" borderId="0" xfId="8" applyNumberFormat="1" applyFont="1" applyAlignment="1">
      <alignment vertical="top" wrapText="1"/>
    </xf>
    <xf numFmtId="0" fontId="13" fillId="0" borderId="0" xfId="8" applyFont="1" applyAlignment="1">
      <alignment vertical="top" wrapText="1"/>
    </xf>
    <xf numFmtId="0" fontId="7" fillId="2" borderId="9" xfId="8" applyFont="1" applyFill="1" applyBorder="1" applyAlignment="1">
      <alignment horizontal="left" vertical="top" wrapText="1"/>
    </xf>
    <xf numFmtId="0" fontId="7" fillId="2" borderId="9" xfId="8" applyFont="1" applyFill="1" applyBorder="1" applyAlignment="1">
      <alignment vertical="top"/>
    </xf>
    <xf numFmtId="0" fontId="7" fillId="2" borderId="10" xfId="8" applyFont="1" applyFill="1" applyBorder="1" applyAlignment="1">
      <alignment horizontal="left" vertical="top"/>
    </xf>
    <xf numFmtId="0" fontId="13" fillId="0" borderId="0" xfId="8" applyFont="1" applyAlignment="1">
      <alignment vertical="top"/>
    </xf>
    <xf numFmtId="0" fontId="13" fillId="0" borderId="0" xfId="8" applyFont="1" applyAlignment="1">
      <alignment horizontal="center" vertical="top"/>
    </xf>
    <xf numFmtId="0" fontId="7" fillId="2" borderId="10" xfId="8" applyFont="1" applyFill="1" applyBorder="1" applyAlignment="1">
      <alignment horizontal="left" vertical="top" wrapText="1"/>
    </xf>
    <xf numFmtId="0" fontId="7" fillId="2" borderId="11" xfId="8" applyFont="1" applyFill="1" applyBorder="1" applyAlignment="1">
      <alignment vertical="top"/>
    </xf>
    <xf numFmtId="0" fontId="13" fillId="0" borderId="11" xfId="8" applyFont="1" applyBorder="1" applyAlignment="1">
      <alignment vertical="top"/>
    </xf>
    <xf numFmtId="0" fontId="13" fillId="0" borderId="11" xfId="8" applyFont="1" applyBorder="1" applyAlignment="1">
      <alignment vertical="top" wrapText="1"/>
    </xf>
    <xf numFmtId="0" fontId="13" fillId="0" borderId="0" xfId="8" applyFont="1" applyAlignment="1">
      <alignment horizontal="center"/>
    </xf>
    <xf numFmtId="0" fontId="13" fillId="0" borderId="0" xfId="8" applyFont="1"/>
    <xf numFmtId="49" fontId="7" fillId="0" borderId="2" xfId="8" applyNumberFormat="1" applyFont="1" applyBorder="1" applyAlignment="1">
      <alignment horizontal="center" vertical="top"/>
    </xf>
    <xf numFmtId="0" fontId="12" fillId="2" borderId="2" xfId="8" applyFont="1" applyFill="1" applyBorder="1" applyAlignment="1">
      <alignment vertical="top" wrapText="1"/>
    </xf>
    <xf numFmtId="165" fontId="12" fillId="0" borderId="2" xfId="9" applyNumberFormat="1" applyFont="1" applyBorder="1" applyAlignment="1">
      <alignment vertical="top"/>
    </xf>
    <xf numFmtId="165" fontId="12" fillId="0" borderId="2" xfId="0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vertical="top" wrapText="1"/>
    </xf>
    <xf numFmtId="0" fontId="14" fillId="0" borderId="4" xfId="8" applyFont="1" applyBorder="1" applyAlignment="1">
      <alignment vertical="top"/>
    </xf>
    <xf numFmtId="0" fontId="14" fillId="0" borderId="4" xfId="8" applyFont="1" applyBorder="1" applyAlignment="1">
      <alignment horizontal="center" vertical="top"/>
    </xf>
    <xf numFmtId="2" fontId="14" fillId="0" borderId="4" xfId="8" applyNumberFormat="1" applyFont="1" applyBorder="1" applyAlignment="1">
      <alignment vertical="top"/>
    </xf>
    <xf numFmtId="2" fontId="12" fillId="0" borderId="4" xfId="8" applyNumberFormat="1" applyFont="1" applyBorder="1" applyAlignment="1">
      <alignment vertical="top" wrapText="1"/>
    </xf>
    <xf numFmtId="0" fontId="13" fillId="0" borderId="4" xfId="8" applyFont="1" applyBorder="1" applyAlignment="1">
      <alignment vertical="top" wrapText="1"/>
    </xf>
    <xf numFmtId="2" fontId="14" fillId="0" borderId="9" xfId="8" applyNumberFormat="1" applyFont="1" applyBorder="1" applyAlignment="1">
      <alignment vertical="top"/>
    </xf>
    <xf numFmtId="0" fontId="7" fillId="2" borderId="13" xfId="8" applyFont="1" applyFill="1" applyBorder="1" applyAlignment="1">
      <alignment horizontal="left" vertical="top" wrapText="1"/>
    </xf>
    <xf numFmtId="0" fontId="7" fillId="2" borderId="13" xfId="8" applyFont="1" applyFill="1" applyBorder="1" applyAlignment="1">
      <alignment vertical="top"/>
    </xf>
    <xf numFmtId="0" fontId="13" fillId="0" borderId="1" xfId="8" applyFont="1" applyBorder="1" applyAlignment="1">
      <alignment vertical="top"/>
    </xf>
    <xf numFmtId="0" fontId="13" fillId="0" borderId="1" xfId="8" applyFont="1" applyBorder="1" applyAlignment="1">
      <alignment vertical="top" wrapText="1"/>
    </xf>
    <xf numFmtId="0" fontId="13" fillId="0" borderId="4" xfId="8" applyFont="1" applyBorder="1" applyAlignment="1">
      <alignment horizontal="center" vertical="top"/>
    </xf>
    <xf numFmtId="0" fontId="13" fillId="0" borderId="1" xfId="8" applyFont="1" applyBorder="1" applyAlignment="1">
      <alignment horizontal="center" vertical="top"/>
    </xf>
    <xf numFmtId="0" fontId="7" fillId="2" borderId="10" xfId="8" applyFont="1" applyFill="1" applyBorder="1" applyAlignment="1">
      <alignment vertical="top"/>
    </xf>
    <xf numFmtId="0" fontId="13" fillId="0" borderId="10" xfId="8" applyFont="1" applyBorder="1" applyAlignment="1">
      <alignment vertical="top"/>
    </xf>
    <xf numFmtId="0" fontId="13" fillId="0" borderId="10" xfId="8" applyFont="1" applyBorder="1" applyAlignment="1">
      <alignment vertical="top" wrapText="1"/>
    </xf>
    <xf numFmtId="0" fontId="13" fillId="0" borderId="2" xfId="8" applyFont="1" applyBorder="1" applyAlignment="1">
      <alignment horizontal="center" vertical="top"/>
    </xf>
    <xf numFmtId="0" fontId="13" fillId="0" borderId="14" xfId="8" applyFont="1" applyBorder="1" applyAlignment="1">
      <alignment horizontal="center" vertical="top"/>
    </xf>
    <xf numFmtId="0" fontId="7" fillId="2" borderId="10" xfId="8" applyFont="1" applyFill="1" applyBorder="1" applyAlignment="1">
      <alignment horizontal="left" vertical="top" wrapText="1"/>
    </xf>
    <xf numFmtId="0" fontId="7" fillId="2" borderId="8" xfId="8" applyFont="1" applyFill="1" applyBorder="1" applyAlignment="1">
      <alignment horizontal="left" vertical="top" wrapText="1"/>
    </xf>
    <xf numFmtId="0" fontId="7" fillId="2" borderId="10" xfId="8" applyFont="1" applyFill="1" applyBorder="1" applyAlignment="1">
      <alignment horizontal="left" vertical="top"/>
    </xf>
    <xf numFmtId="0" fontId="7" fillId="2" borderId="11" xfId="8" applyFont="1" applyFill="1" applyBorder="1" applyAlignment="1">
      <alignment horizontal="left" vertical="top" wrapText="1"/>
    </xf>
    <xf numFmtId="0" fontId="8" fillId="0" borderId="9" xfId="8" applyFont="1" applyBorder="1" applyAlignment="1">
      <alignment horizontal="left" vertical="top"/>
    </xf>
    <xf numFmtId="0" fontId="7" fillId="2" borderId="12" xfId="8" applyFont="1" applyFill="1" applyBorder="1" applyAlignment="1">
      <alignment horizontal="left" vertical="top" wrapText="1"/>
    </xf>
    <xf numFmtId="0" fontId="7" fillId="2" borderId="13" xfId="8" applyFont="1" applyFill="1" applyBorder="1" applyAlignment="1">
      <alignment horizontal="left" vertical="top" wrapText="1"/>
    </xf>
    <xf numFmtId="0" fontId="16" fillId="0" borderId="0" xfId="8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8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1" xfId="8" applyFont="1" applyBorder="1" applyAlignment="1">
      <alignment horizontal="center"/>
    </xf>
  </cellXfs>
  <cellStyles count="12">
    <cellStyle name="Heading 1" xfId="1" xr:uid="{00000000-0005-0000-0000-000000000000}"/>
    <cellStyle name="Heading 3" xfId="2" xr:uid="{00000000-0005-0000-0000-000001000000}"/>
    <cellStyle name="Result 4" xfId="3" xr:uid="{00000000-0005-0000-0000-000002000000}"/>
    <cellStyle name="Звичайний" xfId="0" builtinId="0"/>
    <cellStyle name="Обычный 2" xfId="4" xr:uid="{00000000-0005-0000-0000-000004000000}"/>
    <cellStyle name="Обычный 2 2" xfId="5" xr:uid="{00000000-0005-0000-0000-000005000000}"/>
    <cellStyle name="Обычный 2 3" xfId="6" xr:uid="{00000000-0005-0000-0000-000006000000}"/>
    <cellStyle name="Обычный 3" xfId="7" xr:uid="{00000000-0005-0000-0000-000007000000}"/>
    <cellStyle name="Обычный 3 2" xfId="8" xr:uid="{00000000-0005-0000-0000-000008000000}"/>
    <cellStyle name="Обычный 4" xfId="9" xr:uid="{00000000-0005-0000-0000-000009000000}"/>
    <cellStyle name="Процентный 2" xfId="10" xr:uid="{00000000-0005-0000-0000-00000A000000}"/>
    <cellStyle name="Результат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0"/>
  <sheetViews>
    <sheetView tabSelected="1" zoomScale="140" workbookViewId="0">
      <selection activeCell="B4" sqref="B4:O4"/>
    </sheetView>
  </sheetViews>
  <sheetFormatPr defaultColWidth="9.85546875" defaultRowHeight="15"/>
  <cols>
    <col min="1" max="1" width="4.7109375" style="1" customWidth="1"/>
    <col min="2" max="2" width="29.7109375" style="2" customWidth="1"/>
    <col min="3" max="3" width="6.42578125" style="2" customWidth="1"/>
    <col min="4" max="4" width="6.140625" style="1" customWidth="1"/>
    <col min="5" max="5" width="8.7109375" style="2" customWidth="1"/>
    <col min="6" max="6" width="8.42578125" style="2" customWidth="1"/>
    <col min="7" max="7" width="9.28515625" style="2" customWidth="1"/>
    <col min="8" max="8" width="9.140625" style="2" customWidth="1"/>
    <col min="9" max="9" width="9.42578125" style="2" customWidth="1"/>
    <col min="10" max="10" width="8.42578125" style="2" customWidth="1"/>
    <col min="11" max="11" width="8.7109375" style="2" customWidth="1"/>
    <col min="12" max="12" width="9.5703125" style="2" customWidth="1"/>
    <col min="13" max="13" width="9" style="2" customWidth="1"/>
    <col min="14" max="14" width="19.140625" style="2" customWidth="1"/>
    <col min="15" max="15" width="17.28515625" style="3" customWidth="1"/>
    <col min="16" max="1024" width="9.140625" style="2"/>
  </cols>
  <sheetData>
    <row r="1" spans="1:16" ht="2.25" customHeight="1"/>
    <row r="2" spans="1:16" ht="24.75" customHeight="1">
      <c r="B2" s="81" t="s">
        <v>50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6" ht="9" customHeight="1"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6" ht="19.5" customHeight="1">
      <c r="B4" s="85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ht="64.5" customHeight="1">
      <c r="A5" s="4" t="s">
        <v>1</v>
      </c>
      <c r="B5" s="5" t="s">
        <v>2</v>
      </c>
      <c r="C5" s="6" t="s">
        <v>3</v>
      </c>
      <c r="D5" s="7" t="s">
        <v>4</v>
      </c>
      <c r="E5" s="8" t="s">
        <v>5</v>
      </c>
      <c r="F5" s="8" t="s">
        <v>6</v>
      </c>
      <c r="G5" s="5" t="s">
        <v>7</v>
      </c>
      <c r="H5" s="9" t="s">
        <v>8</v>
      </c>
      <c r="I5" s="8" t="s">
        <v>5</v>
      </c>
      <c r="J5" s="8" t="s">
        <v>6</v>
      </c>
      <c r="K5" s="10" t="s">
        <v>9</v>
      </c>
      <c r="L5" s="9" t="s">
        <v>8</v>
      </c>
      <c r="M5" s="8" t="s">
        <v>10</v>
      </c>
      <c r="N5" s="11" t="s">
        <v>11</v>
      </c>
      <c r="O5" s="11" t="s">
        <v>12</v>
      </c>
      <c r="P5" s="12">
        <v>33.4</v>
      </c>
    </row>
    <row r="6" spans="1:16" ht="74.25" customHeight="1">
      <c r="A6" s="13">
        <v>1</v>
      </c>
      <c r="B6" s="14" t="s">
        <v>13</v>
      </c>
      <c r="C6" s="15" t="s">
        <v>14</v>
      </c>
      <c r="D6" s="13">
        <v>3</v>
      </c>
      <c r="E6" s="16">
        <v>3136.63</v>
      </c>
      <c r="F6" s="17">
        <v>236.09</v>
      </c>
      <c r="G6" s="16">
        <v>3372.72</v>
      </c>
      <c r="H6" s="18">
        <f t="shared" ref="H6:H9" si="0">G6*D6</f>
        <v>10118.16</v>
      </c>
      <c r="I6" s="19">
        <f t="shared" ref="I6:I9" si="1">E6*1.12</f>
        <v>3513.0256000000004</v>
      </c>
      <c r="J6" s="19">
        <f t="shared" ref="J6:J9" si="2">K6-I6</f>
        <v>264.42079999999987</v>
      </c>
      <c r="K6" s="19">
        <f t="shared" ref="K6:K9" si="3">G6*1.12</f>
        <v>3777.4464000000003</v>
      </c>
      <c r="L6" s="19">
        <f t="shared" ref="L6:L9" si="4">K6*D6</f>
        <v>11332.3392</v>
      </c>
      <c r="M6" s="19">
        <f t="shared" ref="M6:M9" si="5">(G6+K6)/2</f>
        <v>3575.0832</v>
      </c>
      <c r="N6" s="20" t="s">
        <v>15</v>
      </c>
      <c r="O6" s="21" t="s">
        <v>16</v>
      </c>
    </row>
    <row r="7" spans="1:16" ht="36" customHeight="1">
      <c r="A7" s="13">
        <f>2</f>
        <v>2</v>
      </c>
      <c r="B7" s="14" t="s">
        <v>17</v>
      </c>
      <c r="C7" s="15" t="s">
        <v>14</v>
      </c>
      <c r="D7" s="13">
        <v>15</v>
      </c>
      <c r="E7" s="16">
        <v>940.82</v>
      </c>
      <c r="F7" s="17">
        <v>70.819999999999993</v>
      </c>
      <c r="G7" s="16">
        <v>1011.64</v>
      </c>
      <c r="H7" s="18">
        <f t="shared" si="0"/>
        <v>15174.6</v>
      </c>
      <c r="I7" s="19">
        <f t="shared" si="1"/>
        <v>1053.7184000000002</v>
      </c>
      <c r="J7" s="19">
        <f t="shared" si="2"/>
        <v>79.318399999999883</v>
      </c>
      <c r="K7" s="19">
        <f t="shared" si="3"/>
        <v>1133.0368000000001</v>
      </c>
      <c r="L7" s="19">
        <f t="shared" si="4"/>
        <v>16995.552</v>
      </c>
      <c r="M7" s="19">
        <f t="shared" si="5"/>
        <v>1072.3384000000001</v>
      </c>
      <c r="N7" s="20" t="s">
        <v>15</v>
      </c>
      <c r="O7" s="21" t="s">
        <v>16</v>
      </c>
    </row>
    <row r="8" spans="1:16" ht="65.25" customHeight="1">
      <c r="A8" s="13">
        <v>3</v>
      </c>
      <c r="B8" s="14" t="s">
        <v>18</v>
      </c>
      <c r="C8" s="15" t="s">
        <v>14</v>
      </c>
      <c r="D8" s="13">
        <v>10</v>
      </c>
      <c r="E8" s="16">
        <v>368.98</v>
      </c>
      <c r="F8" s="17">
        <f t="shared" ref="F8:F9" si="6">G8-E8</f>
        <v>27.769999999999982</v>
      </c>
      <c r="G8" s="16">
        <v>396.75</v>
      </c>
      <c r="H8" s="18">
        <f t="shared" si="0"/>
        <v>3967.5</v>
      </c>
      <c r="I8" s="19">
        <f t="shared" si="1"/>
        <v>413.25760000000008</v>
      </c>
      <c r="J8" s="19">
        <f t="shared" si="2"/>
        <v>31.102399999999989</v>
      </c>
      <c r="K8" s="19">
        <f t="shared" si="3"/>
        <v>444.36000000000007</v>
      </c>
      <c r="L8" s="19">
        <f t="shared" si="4"/>
        <v>4443.6000000000004</v>
      </c>
      <c r="M8" s="19">
        <f t="shared" si="5"/>
        <v>420.55500000000006</v>
      </c>
      <c r="N8" s="20" t="s">
        <v>15</v>
      </c>
      <c r="O8" s="21" t="s">
        <v>16</v>
      </c>
    </row>
    <row r="9" spans="1:16" ht="39.950000000000003" customHeight="1">
      <c r="A9" s="13">
        <f>A8+1</f>
        <v>4</v>
      </c>
      <c r="B9" s="22" t="s">
        <v>19</v>
      </c>
      <c r="C9" s="15" t="s">
        <v>20</v>
      </c>
      <c r="D9" s="13">
        <v>5</v>
      </c>
      <c r="E9" s="16">
        <v>2812.98</v>
      </c>
      <c r="F9" s="17">
        <f t="shared" si="6"/>
        <v>211.73000000000002</v>
      </c>
      <c r="G9" s="16">
        <v>3024.71</v>
      </c>
      <c r="H9" s="18">
        <f t="shared" si="0"/>
        <v>15123.55</v>
      </c>
      <c r="I9" s="19">
        <f t="shared" si="1"/>
        <v>3150.5376000000001</v>
      </c>
      <c r="J9" s="19">
        <f t="shared" si="2"/>
        <v>237.13760000000048</v>
      </c>
      <c r="K9" s="19">
        <f t="shared" si="3"/>
        <v>3387.6752000000006</v>
      </c>
      <c r="L9" s="19">
        <f t="shared" si="4"/>
        <v>16938.376000000004</v>
      </c>
      <c r="M9" s="19">
        <f t="shared" si="5"/>
        <v>3206.1926000000003</v>
      </c>
      <c r="N9" s="20" t="s">
        <v>15</v>
      </c>
      <c r="O9" s="21" t="s">
        <v>16</v>
      </c>
    </row>
    <row r="10" spans="1:16" ht="35.1" customHeight="1">
      <c r="A10" s="23">
        <v>5</v>
      </c>
      <c r="B10" s="21" t="s">
        <v>21</v>
      </c>
      <c r="C10" s="24" t="s">
        <v>22</v>
      </c>
      <c r="D10" s="13">
        <v>2</v>
      </c>
      <c r="E10" s="16">
        <v>26277.61</v>
      </c>
      <c r="F10" s="17">
        <f>G10-E10</f>
        <v>1977.8899999999994</v>
      </c>
      <c r="G10" s="16">
        <v>28255.5</v>
      </c>
      <c r="H10" s="25">
        <f>G10*D10</f>
        <v>56511</v>
      </c>
      <c r="I10" s="26">
        <f>E10*1.12</f>
        <v>29430.923200000005</v>
      </c>
      <c r="J10" s="26">
        <f>K10-I10</f>
        <v>2215.2367999999988</v>
      </c>
      <c r="K10" s="26">
        <f>G10*1.12</f>
        <v>31646.160000000003</v>
      </c>
      <c r="L10" s="26">
        <f>K10*D10</f>
        <v>63292.320000000007</v>
      </c>
      <c r="M10" s="26">
        <f>(G10+K10)/2</f>
        <v>29950.83</v>
      </c>
      <c r="N10" s="27" t="s">
        <v>15</v>
      </c>
      <c r="O10" s="28" t="s">
        <v>16</v>
      </c>
    </row>
    <row r="11" spans="1:16" ht="12.75" customHeight="1">
      <c r="A11" s="23"/>
      <c r="B11" s="21"/>
      <c r="C11" s="29"/>
      <c r="D11" s="13"/>
      <c r="E11" s="16"/>
      <c r="F11" s="17"/>
      <c r="G11" s="16"/>
      <c r="H11" s="30"/>
      <c r="I11" s="31"/>
      <c r="J11" s="31"/>
      <c r="K11" s="31"/>
      <c r="L11" s="31"/>
      <c r="M11" s="32"/>
      <c r="N11" s="33"/>
      <c r="O11" s="34"/>
    </row>
    <row r="12" spans="1:16" ht="23.25" customHeight="1">
      <c r="A12" s="35"/>
      <c r="B12" s="36" t="s">
        <v>23</v>
      </c>
      <c r="C12" s="36"/>
      <c r="D12" s="37"/>
      <c r="E12" s="38"/>
      <c r="F12" s="38"/>
      <c r="G12" s="38"/>
      <c r="H12" s="38">
        <f>SUM(H6:H11)</f>
        <v>100894.81</v>
      </c>
      <c r="I12" s="38"/>
      <c r="J12" s="38"/>
      <c r="K12" s="38"/>
      <c r="L12" s="38">
        <f>SUM(L6:L11)</f>
        <v>113002.18720000001</v>
      </c>
      <c r="M12" s="38"/>
      <c r="N12" s="39"/>
      <c r="O12" s="40"/>
    </row>
    <row r="13" spans="1:16" ht="19.5" customHeight="1">
      <c r="A13" s="50"/>
      <c r="B13" s="51"/>
      <c r="C13" s="51"/>
      <c r="D13" s="50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40"/>
    </row>
    <row r="14" spans="1:16" ht="26.25" customHeight="1">
      <c r="A14" s="50"/>
      <c r="B14" s="51"/>
      <c r="C14" s="51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40"/>
    </row>
    <row r="15" spans="1:16" ht="25.5" customHeight="1">
      <c r="A15" s="50"/>
      <c r="B15" s="51"/>
      <c r="C15" s="51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40"/>
    </row>
    <row r="16" spans="1:16" ht="27" customHeight="1">
      <c r="A16" s="50"/>
      <c r="B16" s="51"/>
      <c r="C16" s="51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40"/>
    </row>
    <row r="17" spans="1:15" ht="23.25" customHeight="1">
      <c r="A17" s="50"/>
      <c r="B17" s="51"/>
      <c r="C17" s="51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40"/>
    </row>
    <row r="18" spans="1:15">
      <c r="A18" s="50"/>
      <c r="B18" s="51"/>
      <c r="C18" s="51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40"/>
    </row>
    <row r="19" spans="1:15">
      <c r="A19" s="50"/>
      <c r="B19" s="51"/>
      <c r="C19" s="51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40"/>
    </row>
    <row r="20" spans="1:15">
      <c r="A20" s="50"/>
      <c r="B20" s="51"/>
      <c r="C20" s="51"/>
      <c r="D20" s="50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40"/>
    </row>
  </sheetData>
  <mergeCells count="2">
    <mergeCell ref="B2:O2"/>
    <mergeCell ref="B4:O4"/>
  </mergeCells>
  <pageMargins left="0.15902777777777799" right="9.027777777777779E-2" top="0.19027777777777799" bottom="0.15902777777777799" header="0.51041666666666696" footer="0.5104166666666669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topLeftCell="A7" workbookViewId="0"/>
  </sheetViews>
  <sheetFormatPr defaultRowHeight="15"/>
  <cols>
    <col min="1" max="1" width="5.140625" customWidth="1"/>
    <col min="2" max="2" width="17.85546875" customWidth="1"/>
    <col min="14" max="15" width="12.5703125" customWidth="1"/>
  </cols>
  <sheetData>
    <row r="1" spans="1:15" ht="84">
      <c r="A1" s="52" t="s">
        <v>1</v>
      </c>
      <c r="B1" s="5" t="s">
        <v>2</v>
      </c>
      <c r="C1" s="6" t="s">
        <v>3</v>
      </c>
      <c r="D1" s="7" t="s">
        <v>4</v>
      </c>
      <c r="E1" s="8" t="s">
        <v>5</v>
      </c>
      <c r="F1" s="8" t="s">
        <v>6</v>
      </c>
      <c r="G1" s="5" t="s">
        <v>7</v>
      </c>
      <c r="H1" s="9" t="s">
        <v>8</v>
      </c>
      <c r="I1" s="8" t="s">
        <v>5</v>
      </c>
      <c r="J1" s="8" t="s">
        <v>6</v>
      </c>
      <c r="K1" s="10" t="s">
        <v>9</v>
      </c>
      <c r="L1" s="9" t="s">
        <v>8</v>
      </c>
      <c r="M1" s="8" t="s">
        <v>10</v>
      </c>
      <c r="N1" s="11" t="s">
        <v>11</v>
      </c>
      <c r="O1" s="11" t="s">
        <v>12</v>
      </c>
    </row>
    <row r="2" spans="1:15" ht="111.95" customHeight="1">
      <c r="A2" s="13">
        <v>1</v>
      </c>
      <c r="B2" s="14" t="s">
        <v>40</v>
      </c>
      <c r="C2" s="24" t="s">
        <v>20</v>
      </c>
      <c r="D2" s="13">
        <v>5</v>
      </c>
      <c r="E2" s="16">
        <v>225.06</v>
      </c>
      <c r="F2" s="17">
        <v>16.940000000000001</v>
      </c>
      <c r="G2" s="16">
        <v>242</v>
      </c>
      <c r="H2" s="16">
        <f t="shared" ref="H2:H7" si="0">G2*D2</f>
        <v>1210</v>
      </c>
      <c r="I2" s="32">
        <f t="shared" ref="I2:I7" si="1">E2*1.12</f>
        <v>252.06720000000001</v>
      </c>
      <c r="J2" s="32">
        <f t="shared" ref="J2:J7" si="2">K2-I2</f>
        <v>18.972800000000007</v>
      </c>
      <c r="K2" s="32">
        <f t="shared" ref="K2:K7" si="3">G2*1.12</f>
        <v>271.04000000000002</v>
      </c>
      <c r="L2" s="32">
        <f t="shared" ref="L2:L7" si="4">K2*D2</f>
        <v>1355.2</v>
      </c>
      <c r="M2" s="32">
        <f t="shared" ref="M2:M7" si="5">(G2+K2)/2</f>
        <v>256.52</v>
      </c>
      <c r="N2" s="20" t="s">
        <v>41</v>
      </c>
      <c r="O2" s="21" t="s">
        <v>42</v>
      </c>
    </row>
    <row r="3" spans="1:15" ht="58.5" customHeight="1">
      <c r="A3" s="13">
        <f>2</f>
        <v>2</v>
      </c>
      <c r="B3" s="14" t="s">
        <v>43</v>
      </c>
      <c r="C3" s="24" t="s">
        <v>20</v>
      </c>
      <c r="D3" s="13">
        <v>1</v>
      </c>
      <c r="E3" s="16">
        <v>388.74</v>
      </c>
      <c r="F3" s="17">
        <f>G3-E3</f>
        <v>29.259999999999991</v>
      </c>
      <c r="G3" s="16">
        <v>418</v>
      </c>
      <c r="H3" s="16">
        <f t="shared" si="0"/>
        <v>418</v>
      </c>
      <c r="I3" s="32">
        <f t="shared" si="1"/>
        <v>435.38880000000006</v>
      </c>
      <c r="J3" s="32">
        <f t="shared" si="2"/>
        <v>32.771199999999965</v>
      </c>
      <c r="K3" s="32">
        <f t="shared" si="3"/>
        <v>468.16</v>
      </c>
      <c r="L3" s="32">
        <f t="shared" si="4"/>
        <v>468.16</v>
      </c>
      <c r="M3" s="32">
        <f t="shared" si="5"/>
        <v>443.08000000000004</v>
      </c>
      <c r="N3" s="33" t="s">
        <v>41</v>
      </c>
      <c r="O3" s="34" t="s">
        <v>44</v>
      </c>
    </row>
    <row r="4" spans="1:15" ht="92.45" customHeight="1">
      <c r="A4" s="13">
        <v>3</v>
      </c>
      <c r="B4" s="14" t="s">
        <v>45</v>
      </c>
      <c r="C4" s="24" t="s">
        <v>20</v>
      </c>
      <c r="D4" s="13">
        <v>2</v>
      </c>
      <c r="E4" s="16">
        <v>8759.2000000000007</v>
      </c>
      <c r="F4" s="17">
        <v>659.3</v>
      </c>
      <c r="G4" s="16">
        <v>9418.5</v>
      </c>
      <c r="H4" s="16">
        <f t="shared" si="0"/>
        <v>18837</v>
      </c>
      <c r="I4" s="32">
        <f t="shared" si="1"/>
        <v>9810.3040000000019</v>
      </c>
      <c r="J4" s="32">
        <f t="shared" si="2"/>
        <v>738.41599999999926</v>
      </c>
      <c r="K4" s="32">
        <f t="shared" si="3"/>
        <v>10548.720000000001</v>
      </c>
      <c r="L4" s="32">
        <f t="shared" si="4"/>
        <v>21097.440000000002</v>
      </c>
      <c r="M4" s="32">
        <f t="shared" si="5"/>
        <v>9983.61</v>
      </c>
      <c r="N4" s="33" t="s">
        <v>41</v>
      </c>
      <c r="O4" s="34" t="s">
        <v>46</v>
      </c>
    </row>
    <row r="5" spans="1:15" ht="66.95" customHeight="1">
      <c r="A5" s="13">
        <f>A4+1</f>
        <v>4</v>
      </c>
      <c r="B5" s="21" t="s">
        <v>47</v>
      </c>
      <c r="C5" s="24" t="s">
        <v>20</v>
      </c>
      <c r="D5" s="13">
        <v>2</v>
      </c>
      <c r="E5" s="16">
        <v>8759.2000000000007</v>
      </c>
      <c r="F5" s="17">
        <f>G5-E5</f>
        <v>659.29999999999927</v>
      </c>
      <c r="G5" s="16">
        <v>9418.5</v>
      </c>
      <c r="H5" s="16">
        <f t="shared" si="0"/>
        <v>18837</v>
      </c>
      <c r="I5" s="32">
        <f t="shared" si="1"/>
        <v>9810.3040000000019</v>
      </c>
      <c r="J5" s="32">
        <f t="shared" si="2"/>
        <v>738.41599999999926</v>
      </c>
      <c r="K5" s="32">
        <f t="shared" si="3"/>
        <v>10548.720000000001</v>
      </c>
      <c r="L5" s="32">
        <f t="shared" si="4"/>
        <v>21097.440000000002</v>
      </c>
      <c r="M5" s="32">
        <f t="shared" si="5"/>
        <v>9983.61</v>
      </c>
      <c r="N5" s="33" t="s">
        <v>41</v>
      </c>
      <c r="O5" s="34" t="s">
        <v>46</v>
      </c>
    </row>
    <row r="6" spans="1:15" ht="34.5" customHeight="1">
      <c r="A6" s="23">
        <v>5</v>
      </c>
      <c r="B6" s="53" t="s">
        <v>48</v>
      </c>
      <c r="C6" s="24" t="s">
        <v>22</v>
      </c>
      <c r="D6" s="13">
        <v>2</v>
      </c>
      <c r="E6" s="54">
        <v>8759.2000000000007</v>
      </c>
      <c r="F6" s="17">
        <f>G6-E6</f>
        <v>659.29999999999927</v>
      </c>
      <c r="G6" s="16">
        <v>9418.5</v>
      </c>
      <c r="H6" s="54">
        <f t="shared" si="0"/>
        <v>18837</v>
      </c>
      <c r="I6" s="55">
        <f t="shared" si="1"/>
        <v>9810.3040000000019</v>
      </c>
      <c r="J6" s="32">
        <f t="shared" si="2"/>
        <v>738.41599999999926</v>
      </c>
      <c r="K6" s="55">
        <f t="shared" si="3"/>
        <v>10548.720000000001</v>
      </c>
      <c r="L6" s="32">
        <f t="shared" si="4"/>
        <v>21097.440000000002</v>
      </c>
      <c r="M6" s="55">
        <f t="shared" si="5"/>
        <v>9983.61</v>
      </c>
      <c r="N6" s="33" t="s">
        <v>41</v>
      </c>
      <c r="O6" s="34" t="s">
        <v>46</v>
      </c>
    </row>
    <row r="7" spans="1:15" ht="25.5" customHeight="1">
      <c r="A7" s="23">
        <f>A6+1</f>
        <v>6</v>
      </c>
      <c r="B7" s="21" t="s">
        <v>49</v>
      </c>
      <c r="C7" s="24" t="s">
        <v>22</v>
      </c>
      <c r="D7" s="13">
        <v>4</v>
      </c>
      <c r="E7" s="16">
        <v>7467.71</v>
      </c>
      <c r="F7" s="17">
        <f>G7-E7</f>
        <v>562.09000000000015</v>
      </c>
      <c r="G7" s="16">
        <v>8029.8</v>
      </c>
      <c r="H7" s="16">
        <f t="shared" si="0"/>
        <v>32119.200000000001</v>
      </c>
      <c r="I7" s="32">
        <f t="shared" si="1"/>
        <v>8363.8352000000014</v>
      </c>
      <c r="J7" s="32">
        <f t="shared" si="2"/>
        <v>629.54079999999885</v>
      </c>
      <c r="K7" s="32">
        <f t="shared" si="3"/>
        <v>8993.3760000000002</v>
      </c>
      <c r="L7" s="32">
        <f t="shared" si="4"/>
        <v>35973.504000000001</v>
      </c>
      <c r="M7" s="32">
        <f t="shared" si="5"/>
        <v>8511.5879999999997</v>
      </c>
      <c r="N7" s="33" t="s">
        <v>41</v>
      </c>
      <c r="O7" s="34" t="s">
        <v>42</v>
      </c>
    </row>
    <row r="8" spans="1:15" ht="38.450000000000003" customHeight="1">
      <c r="A8" s="23" t="e">
        <f>#REF!+1</f>
        <v>#REF!</v>
      </c>
      <c r="B8" s="21"/>
      <c r="C8" s="56"/>
      <c r="D8" s="13"/>
      <c r="E8" s="16"/>
      <c r="F8" s="17"/>
      <c r="G8" s="16"/>
      <c r="H8" s="16"/>
      <c r="I8" s="32"/>
      <c r="J8" s="32"/>
      <c r="K8" s="32"/>
      <c r="L8" s="32"/>
      <c r="M8" s="32"/>
      <c r="N8" s="33"/>
      <c r="O8" s="34"/>
    </row>
    <row r="9" spans="1:15" ht="34.5" customHeight="1">
      <c r="A9" s="23" t="e">
        <f>A8+1</f>
        <v>#REF!</v>
      </c>
      <c r="B9" s="57" t="s">
        <v>23</v>
      </c>
      <c r="C9" s="57"/>
      <c r="D9" s="58"/>
      <c r="E9" s="59"/>
      <c r="F9" s="59"/>
      <c r="G9" s="59"/>
      <c r="H9" s="59">
        <f>SUM(H2:H8)</f>
        <v>90258.2</v>
      </c>
      <c r="I9" s="59"/>
      <c r="J9" s="59"/>
      <c r="K9" s="59"/>
      <c r="L9" s="59">
        <f>SUM(L2:L8)</f>
        <v>101089.18400000001</v>
      </c>
      <c r="M9" s="59"/>
      <c r="N9" s="60"/>
      <c r="O9" s="61"/>
    </row>
    <row r="10" spans="1:15" ht="24" customHeight="1">
      <c r="A10" s="23" t="e">
        <f>A9+1</f>
        <v>#REF!</v>
      </c>
      <c r="B10" s="78" t="s">
        <v>24</v>
      </c>
      <c r="C10" s="78"/>
      <c r="D10" s="78"/>
      <c r="E10" s="78"/>
      <c r="F10" s="38"/>
      <c r="G10" s="38"/>
      <c r="H10" s="38"/>
      <c r="I10" s="62"/>
      <c r="J10" s="62"/>
      <c r="K10" s="62"/>
      <c r="L10" s="38"/>
      <c r="M10" s="38"/>
      <c r="N10" s="39"/>
      <c r="O10" s="40"/>
    </row>
    <row r="11" spans="1:15" ht="29.45" customHeight="1">
      <c r="A11" s="23" t="e">
        <f>A10+1</f>
        <v>#REF!</v>
      </c>
      <c r="B11" s="75" t="s">
        <v>25</v>
      </c>
      <c r="C11" s="74"/>
      <c r="D11" s="74"/>
      <c r="E11" s="41"/>
      <c r="F11" s="42"/>
      <c r="G11" s="42"/>
      <c r="H11" s="42"/>
      <c r="I11" s="76" t="s">
        <v>26</v>
      </c>
      <c r="J11" s="76"/>
      <c r="K11" s="76"/>
      <c r="L11" s="44"/>
      <c r="M11" s="44"/>
      <c r="N11" s="44"/>
      <c r="O11" s="40"/>
    </row>
    <row r="12" spans="1:15" ht="18.600000000000001" customHeight="1">
      <c r="A12" s="23"/>
      <c r="B12" s="79" t="s">
        <v>27</v>
      </c>
      <c r="C12" s="80"/>
      <c r="D12" s="63"/>
      <c r="E12" s="63"/>
      <c r="F12" s="64"/>
      <c r="G12" s="64"/>
      <c r="H12" s="64"/>
      <c r="I12" s="43"/>
      <c r="J12" s="43"/>
      <c r="K12" s="43"/>
      <c r="L12" s="65"/>
      <c r="M12" s="65"/>
      <c r="N12" s="65"/>
      <c r="O12" s="66"/>
    </row>
    <row r="13" spans="1:15">
      <c r="A13" s="67"/>
      <c r="B13" s="77" t="s">
        <v>28</v>
      </c>
      <c r="C13" s="77"/>
      <c r="D13" s="77"/>
      <c r="E13" s="77"/>
      <c r="F13" s="47"/>
      <c r="G13" s="47"/>
      <c r="H13" s="47"/>
      <c r="I13" s="76" t="s">
        <v>29</v>
      </c>
      <c r="J13" s="76"/>
      <c r="K13" s="76"/>
      <c r="L13" s="47"/>
      <c r="M13" s="47"/>
      <c r="N13" s="48"/>
      <c r="O13" s="49"/>
    </row>
    <row r="14" spans="1:15">
      <c r="A14" s="68"/>
      <c r="B14" s="75" t="s">
        <v>30</v>
      </c>
      <c r="C14" s="74"/>
      <c r="D14" s="74"/>
      <c r="E14" s="46"/>
      <c r="F14" s="69"/>
      <c r="G14" s="69"/>
      <c r="H14" s="69"/>
      <c r="I14" s="76" t="s">
        <v>31</v>
      </c>
      <c r="J14" s="76"/>
      <c r="K14" s="76"/>
      <c r="L14" s="69"/>
      <c r="M14" s="69"/>
      <c r="N14" s="70"/>
      <c r="O14" s="71"/>
    </row>
    <row r="15" spans="1:15">
      <c r="A15" s="72"/>
      <c r="B15" s="75" t="s">
        <v>32</v>
      </c>
      <c r="C15" s="74"/>
      <c r="D15" s="74"/>
      <c r="E15" s="46"/>
      <c r="F15" s="69"/>
      <c r="G15" s="69"/>
      <c r="H15" s="69"/>
      <c r="I15" s="76" t="s">
        <v>33</v>
      </c>
      <c r="J15" s="76"/>
      <c r="K15" s="76"/>
      <c r="L15" s="69"/>
      <c r="M15" s="69"/>
      <c r="N15" s="70"/>
      <c r="O15" s="71"/>
    </row>
    <row r="16" spans="1:15">
      <c r="A16" s="73"/>
      <c r="B16" s="75" t="s">
        <v>34</v>
      </c>
      <c r="C16" s="74"/>
      <c r="D16" s="74"/>
      <c r="E16" s="74"/>
      <c r="F16" s="74"/>
      <c r="G16" s="69"/>
      <c r="H16" s="69"/>
      <c r="I16" s="43" t="s">
        <v>35</v>
      </c>
      <c r="J16" s="43"/>
      <c r="K16" s="43"/>
      <c r="L16" s="69"/>
      <c r="M16" s="69"/>
      <c r="N16" s="70"/>
      <c r="O16" s="71"/>
    </row>
    <row r="17" spans="1:15">
      <c r="A17" s="45"/>
      <c r="B17" s="74" t="s">
        <v>36</v>
      </c>
      <c r="C17" s="74"/>
      <c r="D17" s="74"/>
      <c r="E17" s="74"/>
      <c r="F17" s="69"/>
      <c r="G17" s="69"/>
      <c r="H17" s="69"/>
      <c r="I17" s="76" t="s">
        <v>37</v>
      </c>
      <c r="J17" s="76"/>
      <c r="K17" s="76"/>
      <c r="L17" s="69"/>
      <c r="M17" s="69"/>
      <c r="N17" s="70"/>
      <c r="O17" s="71"/>
    </row>
    <row r="18" spans="1:15">
      <c r="A18" s="45"/>
      <c r="B18" s="74" t="s">
        <v>38</v>
      </c>
      <c r="C18" s="74"/>
      <c r="D18" s="74"/>
      <c r="E18" s="46"/>
      <c r="F18" s="69"/>
      <c r="G18" s="69"/>
      <c r="H18" s="69"/>
      <c r="I18" s="76" t="s">
        <v>39</v>
      </c>
      <c r="J18" s="76"/>
      <c r="K18" s="76"/>
      <c r="L18" s="69"/>
      <c r="M18" s="69"/>
      <c r="N18" s="70"/>
      <c r="O18" s="71"/>
    </row>
    <row r="19" spans="1:15">
      <c r="A19" s="45"/>
    </row>
    <row r="20" spans="1:15">
      <c r="A20" s="45"/>
    </row>
    <row r="21" spans="1:15">
      <c r="A21" s="45"/>
    </row>
    <row r="22" spans="1:15">
      <c r="A22" s="45"/>
    </row>
  </sheetData>
  <mergeCells count="15">
    <mergeCell ref="B10:E10"/>
    <mergeCell ref="B11:D11"/>
    <mergeCell ref="I11:K11"/>
    <mergeCell ref="B12:C12"/>
    <mergeCell ref="B13:E13"/>
    <mergeCell ref="I13:K13"/>
    <mergeCell ref="B17:E17"/>
    <mergeCell ref="I17:K17"/>
    <mergeCell ref="B18:D18"/>
    <mergeCell ref="I18:K18"/>
    <mergeCell ref="B14:D14"/>
    <mergeCell ref="I14:K14"/>
    <mergeCell ref="B15:D15"/>
    <mergeCell ref="I15:K15"/>
    <mergeCell ref="B16:F16"/>
  </mergeCells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Лот 1_середовища_Герм_кл</vt:lpstr>
      <vt:lpstr>Лот 2_пластик_Герм_кл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dcterms:created xsi:type="dcterms:W3CDTF">2022-07-29T11:18:49Z</dcterms:created>
  <dcterms:modified xsi:type="dcterms:W3CDTF">2023-04-18T12:29:14Z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14F47EF08A924AF0B6371D649DAC779B_33</vt:lpwstr>
  </property>
  <property fmtid="{D5CDD505-2E9C-101B-9397-08002B2CF9AE}" pid="3" name="KSOProductBuildVer">
    <vt:lpwstr>2052-11.33.0</vt:lpwstr>
  </property>
</Properties>
</file>