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filterPrivacy="1" defaultThemeVersion="124226"/>
  <xr:revisionPtr revIDLastSave="0" documentId="8_{7383D875-FE1E-4445-81B0-173A10D27609}" xr6:coauthVersionLast="36" xr6:coauthVersionMax="36" xr10:uidLastSave="{00000000-0000-0000-0000-000000000000}"/>
  <bookViews>
    <workbookView xWindow="0" yWindow="0" windowWidth="28800" windowHeight="12225" activeTab="1" xr2:uid="{00000000-000D-0000-FFFF-FFFF00000000}"/>
  </bookViews>
  <sheets>
    <sheet name="реагенти" sheetId="9" r:id="rId1"/>
    <sheet name="пластик" sheetId="6" r:id="rId2"/>
  </sheets>
  <calcPr calcId="191029"/>
</workbook>
</file>

<file path=xl/calcChain.xml><?xml version="1.0" encoding="utf-8"?>
<calcChain xmlns="http://schemas.openxmlformats.org/spreadsheetml/2006/main">
  <c r="K8" i="9" l="1"/>
  <c r="K9" i="9" s="1"/>
  <c r="L8" i="9"/>
  <c r="M8" i="9" s="1"/>
  <c r="M9" i="9" s="1"/>
  <c r="N17" i="6" l="1"/>
  <c r="I17" i="6"/>
  <c r="N18" i="6"/>
  <c r="I18" i="6"/>
  <c r="I13" i="6" l="1"/>
  <c r="I12" i="6"/>
  <c r="N13" i="6" l="1"/>
  <c r="M13" i="6"/>
  <c r="K13" i="6"/>
  <c r="O13" i="6" s="1"/>
  <c r="N12" i="6"/>
  <c r="M12" i="6"/>
  <c r="K12" i="6"/>
  <c r="O12" i="6" s="1"/>
  <c r="I8" i="6"/>
  <c r="I9" i="6"/>
  <c r="O9" i="6" s="1"/>
  <c r="I10" i="6"/>
  <c r="I11" i="6"/>
  <c r="I14" i="6"/>
  <c r="I15" i="6"/>
  <c r="I16" i="6"/>
  <c r="I19" i="6"/>
  <c r="I20" i="6"/>
  <c r="I21" i="6"/>
  <c r="I22" i="6"/>
  <c r="I23" i="6"/>
  <c r="N10" i="6"/>
  <c r="M10" i="6"/>
  <c r="K10" i="6"/>
  <c r="N9" i="6"/>
  <c r="M9" i="6"/>
  <c r="N23" i="6"/>
  <c r="M23" i="6"/>
  <c r="K23" i="6"/>
  <c r="N22" i="6"/>
  <c r="K22" i="6"/>
  <c r="M16" i="6"/>
  <c r="K16" i="6"/>
  <c r="K9" i="6"/>
  <c r="N8" i="6"/>
  <c r="M8" i="6"/>
  <c r="K8" i="6"/>
  <c r="N7" i="6"/>
  <c r="O7" i="6" s="1"/>
  <c r="M7" i="6"/>
  <c r="K7" i="6"/>
  <c r="I7" i="6"/>
  <c r="M22" i="6"/>
  <c r="N11" i="6"/>
  <c r="K11" i="6"/>
  <c r="M11" i="6"/>
  <c r="K14" i="6"/>
  <c r="K15" i="6"/>
  <c r="K17" i="6"/>
  <c r="K18" i="6"/>
  <c r="K19" i="6"/>
  <c r="K20" i="6"/>
  <c r="K21" i="6"/>
  <c r="O11" i="6" l="1"/>
  <c r="K24" i="6"/>
  <c r="I24" i="6"/>
  <c r="O23" i="6"/>
  <c r="O22" i="6"/>
  <c r="O10" i="6"/>
  <c r="O8" i="6"/>
  <c r="N14" i="6"/>
  <c r="M14" i="6"/>
  <c r="O14" i="6" s="1"/>
  <c r="O16" i="6" l="1"/>
  <c r="N16" i="6"/>
  <c r="N15" i="6"/>
  <c r="M15" i="6"/>
  <c r="I8" i="9"/>
  <c r="I9" i="9" s="1"/>
  <c r="O15" i="6" l="1"/>
  <c r="L14" i="9"/>
  <c r="M14" i="9" s="1"/>
  <c r="M15" i="9" s="1"/>
  <c r="K14" i="9"/>
  <c r="K15" i="9" s="1"/>
  <c r="I14" i="9"/>
  <c r="I15" i="9" s="1"/>
  <c r="K11" i="9"/>
  <c r="K12" i="9" s="1"/>
  <c r="I11" i="9"/>
  <c r="I12" i="9" s="1"/>
  <c r="M11" i="9" l="1"/>
  <c r="M12" i="9" s="1"/>
  <c r="M16" i="9" s="1"/>
  <c r="N19" i="6" l="1"/>
  <c r="M19" i="6"/>
  <c r="O19" i="6" l="1"/>
  <c r="L11" i="9" l="1"/>
  <c r="N20" i="6"/>
  <c r="N21" i="6"/>
  <c r="M20" i="6"/>
  <c r="M21" i="6"/>
  <c r="M18" i="6"/>
  <c r="O18" i="6" s="1"/>
  <c r="M17" i="6"/>
  <c r="O17" i="6" l="1"/>
  <c r="M24" i="6"/>
  <c r="O20" i="6"/>
  <c r="O21" i="6"/>
  <c r="O24" i="6" l="1"/>
</calcChain>
</file>

<file path=xl/sharedStrings.xml><?xml version="1.0" encoding="utf-8"?>
<sst xmlns="http://schemas.openxmlformats.org/spreadsheetml/2006/main" count="419" uniqueCount="93">
  <si>
    <t xml:space="preserve">Медичний директор </t>
  </si>
  <si>
    <t>Члени робочої групи:</t>
  </si>
  <si>
    <t>Завідувач Українським Референс-центром з клінічної лабораторної діагностики та метрології</t>
  </si>
  <si>
    <t>Завідувач лабораторії медичної генетики СМГЦ</t>
  </si>
  <si>
    <t>№</t>
  </si>
  <si>
    <t>Одиниця виміру</t>
  </si>
  <si>
    <t>Кількість</t>
  </si>
  <si>
    <t xml:space="preserve">Медичний директор з медичних питань                       </t>
  </si>
  <si>
    <t>МТВ</t>
  </si>
  <si>
    <t>Завідувач відділом імуногістохімічних досліджень дитячого патологоанатомічного відділення</t>
  </si>
  <si>
    <t>Тетяна ІВАНОВА</t>
  </si>
  <si>
    <t>Сергій ЧЕРНИШУК</t>
  </si>
  <si>
    <t>Володимир СОВА</t>
  </si>
  <si>
    <t>Ольга ВИСТАВНИХ</t>
  </si>
  <si>
    <t>Вікторія ЯНОВСЬКА</t>
  </si>
  <si>
    <t>Наталія ОЛЬХОВИЧ</t>
  </si>
  <si>
    <t xml:space="preserve">Медичний директор з поліклінічной роботи                 </t>
  </si>
  <si>
    <t>набір</t>
  </si>
  <si>
    <t>Тест-система ПЛР-РЧ  для одночасного скринінгу спінальної м’язової атрофії і тяжкого комбінованого імунодефіциту (SCID) в зразках крові новонароджених висушених на фільтрувальному папері з комплектом реагентів для екстракції ДНК</t>
  </si>
  <si>
    <t>Назва медичного виробу</t>
  </si>
  <si>
    <t>Код НК</t>
  </si>
  <si>
    <t>Код ДК 021:2015</t>
  </si>
  <si>
    <t>201916822 - Наконечник піпетки</t>
  </si>
  <si>
    <t>33190000-8 - Медичне обладнання та вироби медичного призначення різні</t>
  </si>
  <si>
    <t xml:space="preserve"> 33190000-8 - Медичне обладнання та вироби медичного призначення різні</t>
  </si>
  <si>
    <t xml:space="preserve">Код ДК 021:2015 </t>
  </si>
  <si>
    <t xml:space="preserve">Тест-набір для визначення амінокислот, вільного карнітину, ацилкарнітину та інших аналітів методом тандемной мас-спектрометрії в зразках крові, висушених на фільтрувальному папері для скринінгу новонароджених на вроджені метаболічні порушення
</t>
  </si>
  <si>
    <t xml:space="preserve">62019
Числені амінокислоти / метаболіти карнітину ІВД, набір, мас-спектрометричний аналіз / рідинна хроматографія
</t>
  </si>
  <si>
    <t>59824 - Спінальної-м'язова атрофія (СМА) ІВД, набір реагентів, аналіз нуклеїнових кислот</t>
  </si>
  <si>
    <t>ЛОТ 1</t>
  </si>
  <si>
    <t>ЛОТ 2</t>
  </si>
  <si>
    <t>Загалом</t>
  </si>
  <si>
    <t>Планшет для ПЛР робіт на 96 лунок</t>
  </si>
  <si>
    <t>Оптичні плівки</t>
  </si>
  <si>
    <t>Адгезивні плівки</t>
  </si>
  <si>
    <t>Наконечники з фільтром, 1-20/30 мкл</t>
  </si>
  <si>
    <t>Наконечники з фільтром, 1-200 мкл</t>
  </si>
  <si>
    <t>62225 - Ємність для лабораторного аналізатора ІВД</t>
  </si>
  <si>
    <t>62229
Ковпачок пробірки / судини</t>
  </si>
  <si>
    <t>Наконечники без фільтра, 100-1000 мкл</t>
  </si>
  <si>
    <t>Наконечники без фільтра, 1-200 мкл</t>
  </si>
  <si>
    <t>Наконечники без фільтра, 10 000 мкл</t>
  </si>
  <si>
    <t>Стріпи з прикріпленими кришками, 0,2 мл</t>
  </si>
  <si>
    <t xml:space="preserve">Кришки для планшета прозорого круглодонного для ІФА </t>
  </si>
  <si>
    <t>Кількість, уп.</t>
  </si>
  <si>
    <t>Сума, грн</t>
  </si>
  <si>
    <t>Набір для визначення амінокислот і ацилкарнітинів в висушених зразках крові для не менш ніж 960 аналізів (має бути призначений для визначення наступного переліку аналітів: аланін, аргінін, Аспарагінова кислота, Цитрулін, Глутамінова кислота, гліцин, лейцин, Метіонін, Орнітин, Фенілаланін, Пролін, тирозин, валін, вільний карнітин, С2-карнітин, С3-карнітин, C4-карнітин, C5-карнітин, C5DC-карнітин, С6-карнітин, C8-карнітин, C10-карнітин, C12-карнітин, C14-карнітин, C16-карнітин, C18-карнітин
Набір має містити:
мобільна фаза 1000 мл або більше
внутрішній стандарт ліофілізований, що має  містити Аланін-D4 - 1,12 мг/л або 13C3 15N-0,233 мг/л, Аргінін-D7 - 0,54 мг/л або 13C6 - 0.451 мг/л, Аспарагінова кислота-D3 - 1,63 мг/л або 13C4 - 0.343 мг/л, Цитрулін-D2 - 0,55 мг/л або 2H7- 0.456 мг/л, Глутамінова кислота-D5 - 1,83 мг/л або 13C5 - 0.380 мг/л, Гліцин-13C2, 15N - 1,67 мг/л або 2- 13C 15N - 0.964 мг/л, Лейцин-D3 - 1,65 мг/л або 2H3 - 0.336 мг/л, Метіонін-D3 - 0,71 мг/л або 2H3 - 0.381 мг/л, Орнітин-D6 - 1,01 мг/л або 2H6 - 0.346 мг/л, Фенілаланін-D5 - 1,05 мг/л або 13C6 - 0.428 мг/л, Тирозин-D4 - 1,64 мг/л або 13C6 - 0.468 мг/л, Валін-D8 - 1,11 мг/л або  2H8 - 0.313  мг/л, C0-карнітин-D9 - 0,131 мг/л або 2H9-C0 - 0.110 мг/л, C2-карнітин-D3 - 0,065 мг/л або 2H3-C2 - 0.039 мг/л, C3-карнітин-D3 - 0,018 мг/л або 2H3-C3 - 0.009 мг/л, C4-карнітин-D3 - 0,009 мг/л або 2H3-C4 - 0.009 мг/л, C5-карнітин-D9 - 0,011 мг/л або 2H9-C5 - 0.009 мг/л, C5DC-карнітин-D6 - 0,01 мг/л або 2H9-C5DC - 0.013 мг/л, C6-карнітин-D3 - 0,01 мг/л або 2H3-C6 - 0.009 мг/л, C8-карнітин-D3 - 0,012 мг/л або 2H3-C8 - 0.012 мг/л, C10-Карнітин-D3 - 0,014 мг/л або 2H3-C10 - 0.011 мг/л, C12-Карнітин-D3 - 0,014 мг/л або 2H3-C12 - 0.012 мг/л, C14-Карнітин-D3 - 0,014 мг/л або 2H3-C14 - 0.010 мг/л, C16-Карнітин-D3 - 0,031 мг/л або 2H3-C16 - 0.042 мг/л, C18-Карнітин-D3 - 0,03 мг/л або 2H3-C18 - 0.045 мг/л, промивний розчин 1000 мл або більше, Контрольна картка з амінокислотами та ацилкарнітинами у висушених плямамах крові (не менше ніж 3 плями на картці) сумісна с системою DBS-500 повинна мати не менше 2 карток з різними рівнями 
Набір має бути протестованим з мас-спектрометричним детектором Waters Acquity TQD 
Повернення амінокислот при використанні детектору Waters Acquity TQD повинно бути в межах 81-129%
Повернення карнітинів при використанні детектору Waters Acquity TQD повинно бути в межах 48-115%
Медичні вироби повинні мати відповідну комплектацію та неушкоджену упаковку з датами виробництва та кінцевими термінами придатності.</t>
  </si>
  <si>
    <t>Планшет прозорий круглодонний (ІФА)</t>
  </si>
  <si>
    <t>уп.</t>
  </si>
  <si>
    <t>Ціна 2 за одиницю, грн</t>
  </si>
  <si>
    <t>Ціна 1 за одиницю, грн</t>
  </si>
  <si>
    <t>Ціна 3 за одиницю, грн</t>
  </si>
  <si>
    <t>Середня ціна, грн</t>
  </si>
  <si>
    <t>Середня сума, грн</t>
  </si>
  <si>
    <t>Стріп на 8 мікропробірок  об’ємом 0,2 мл
застосовуються для ПЛР-досліджень. Стрипи поставляються стерильними, вільними від ДНК людини, ДНКз, РНКз, пирогенів і інгібіторів ПЛР.
Стрипи поставляються з індивідуальними кришками до кожної пробірки. Упаковка не менше 120 шт/уп.</t>
  </si>
  <si>
    <t>Сума 1, грн</t>
  </si>
  <si>
    <t>Цінасередня одиницю, грн</t>
  </si>
  <si>
    <t>Сума середня, грн</t>
  </si>
  <si>
    <t>Наконечники без фільтра, 5000 мкл</t>
  </si>
  <si>
    <t>Кришка для планшета з U-подібним дном 96-лункового. Прозорі, нестерильні кришки. Фасування: не менше 100шт/уп</t>
  </si>
  <si>
    <t>Планшет оптичний для ПЛР робіт на 96 лунок. Об'єм лунок - 0,2 мл. Планшет повинен бути  стерильний, вільний від ДНКаз, РНКаз, ДНК людини, інгібіторів ПЛР та пірогенів. Висота юбки планшету повинна бути 10,41+-0,13 мм. Загальна вистота планшету повинна бути 23,24+-0,13 мм. Кількість - 10 шт/уп</t>
  </si>
  <si>
    <t>Оптична адгезивна плівка зменшує ймовірність забруднення від лунки до лунки та випаровування зразка при нанесенні на мікропланшет. Матеріал повинен бути поліестер. Розмір повинен бути 141х77 мм+-1 мм. Кількість не менше 100 шт/уп.</t>
  </si>
  <si>
    <t>Клейка акрилова адгезивна плівка, прозора, для ПЛР планшетів. Товщина повинна бути не більше 255 мкм. Робочий діапазон температур повинен бути не гіршех -20 +120 °C. Розмір клейкої частини повинен бути 117,5*80 мм. Кількість повинна бути 100 шт/уп.</t>
  </si>
  <si>
    <t>Наконечники з фільтром, 1-20/30 мкл, стерильні, незабарвлені в штативі. Вільні від ДНКаз, РНКаз, ДНК людини, інгібіторів ПЛР та пірогенів, повинні підходити до дозаторів 20 мкл Finnpipette Thermofisher, з обробленою поверхньою преміум сурфейс, довжина: 50,8 mm (+/- 0,2 mm). Кількість повинна бути 960 шт.</t>
  </si>
  <si>
    <t>Наконечники з фільтром, 1-200 мкл, стерильні, незабарвлені в штативі. Вільні від ДНКаз, РНКаз, ДНК людини, інгібіторів ПЛР та пірогенів, повинні підходити до дозаторів 200 мкл Finnpipette Thermofisher, з обробленою поверхньою преміум сурфейс, довжина: 59,5 mm (+/- 0,2 mm). Кількість повинна бути 960 шт.</t>
  </si>
  <si>
    <t>Наконечники повинні бути без фільтра, блакитного кольору, не стерильні. Об'єм повинен бути 100-1000 мкл. Кількість в упаковці не менше  500 шт/уп</t>
  </si>
  <si>
    <t>Наконечники повинні бути без фільтра, не стерильні, жовтого кольору. Об'єм повинен бути 200 мкл. Кількість в упаковці не менше  1000 шт/уп</t>
  </si>
  <si>
    <t>Наконечники повинні бути без фільтра, прозорі, не стерильні. Об'єм повинен бути 5000 мкл. Кількість в упаковці не менше  500 шт/уп</t>
  </si>
  <si>
    <t>Наконечники поивнні бути без фільтра, прозорі, не стерильні. Об'єм повинен бути  1000-10000 мкл. Кількість в упаковці не менше  100 шт/уп</t>
  </si>
  <si>
    <t xml:space="preserve">Полістирольний прозорий планшет з U-подібним дном - призначений для внесення в його лунки різних реагентів  для наступних процедур термостатування, мікроскопування. Нестерильні, стандартного фомату, без кришок. Фасування: не менше 180 шт/уп
</t>
  </si>
  <si>
    <t>Паперовий тест-бланк для забору крові новонароджених</t>
  </si>
  <si>
    <t>ЛОТ 3</t>
  </si>
  <si>
    <t>45522 - Папір для збирання / транспортування біологічних рідин</t>
  </si>
  <si>
    <t xml:space="preserve">33690000-3 Лікарські засоби різні </t>
  </si>
  <si>
    <t>штук</t>
  </si>
  <si>
    <t>Наконечники для QIAgility. Наконечники Conductive Filtered Tips, 200µl (960), 990524</t>
  </si>
  <si>
    <t>Наконечники для QIAgility. Наконечники Conductive Filtered Tips, 50µl (960), 990512</t>
  </si>
  <si>
    <t xml:space="preserve">Наконечники з фільтром у штативі для системи автоматичної підготовки ПЛР суміші. Призначені для піпетування рідин об’ємом до 200 мкл.
Фасування – не менше 960 шт.
Мають бути сумісні з приладом QIAgility у відповідності до рекомендацій виробника.
</t>
  </si>
  <si>
    <t>Наконечники з фільтром у штативі для системи автоматичної підготовки ПЛР суміші. Призначені для піпетування рідин об’ємом до 50 мкл.
Фасування – не менше 960 шт.
Мають бути сумісні з приладом QIAgility у відповідності до рекомендацій виробника.</t>
  </si>
  <si>
    <t>Наконечники з фільтром, 100-1000 мкл, подовжені, стерильні, незабарвлені</t>
  </si>
  <si>
    <t xml:space="preserve">Наконечники з фільтром у штативі, стерильні, незабарвлені. Призначені для піпетування рідин об’ємом до 1000 мкл.
Фасування – не менше 768 шт/уп
</t>
  </si>
  <si>
    <t xml:space="preserve">Планшет для ПЛР глибокий робіт на 96 лунок </t>
  </si>
  <si>
    <t>Планшет для ПЛР глибокий робіт на 96 лунок - 2 мл  стерильні, вільні від ДНКаз, РНКаз, ДНК людини, інгібіторів ПЛР та пірогенів, з юбкою. Фасування – не менше 50 шт/уп.</t>
  </si>
  <si>
    <t xml:space="preserve">Планшети імунологічні з U-образним дном </t>
  </si>
  <si>
    <t xml:space="preserve">Набір 96-лункових планшетів з круглим дном (U) для аналізів аглютинації. Планшет повинен бути з кришкою та прозорий. Матеріал повинен бути полістирол. Об’єм повинен бути 300 мкл. Планшети повинні бути стерильні. </t>
  </si>
  <si>
    <t>561296-Мікропланшет ІВД</t>
  </si>
  <si>
    <t>Тест-система  ПЛР у реальному часі для виявлення, ДНК послідовностей SMN1, TREC, KREC людини та внутрішнього контролю (ВК).  
Тест-система має бути валідована для наявної в лабораторії системи ПЛР в реальному часі  QuantStudioTM 5 (Applied Biosystems) з оптимізованим протоколом.
Тест-система має бути валідована для автоматизованого приготування ПЛР реакції з використанням наявної в лабораторії станції дозування рідин QIAgility (QIAGEN) з оптимізованим протоколом. 
Тест-система має забезпечувати проведення не менш ніж 96 реакції.
 Формат набору має забезпечувати проведення однієї або кількох окремих постановок від 9 до 96 реакції за постановку, для своєчасного скринінгу необхідної кількості зразків без втрати реагентів.
 До складу тест-системи, окрім реакційної суміші, входять:
• реагенти для екстракції ДНК із периферичної цільної крові, зразків крові висушених на фільтрувальному папері  або DBS-карт.
• Позитивний контроль та калібратори
 Чутливість не менше 103 копій/мл</t>
  </si>
  <si>
    <t xml:space="preserve">Бланки для зразків плям крові повинні бути призначені для забору проб, їх зберігання та транспортування з метою скринінгу новонароджених.
Фільтрувальний папір бланка повинен відноситись до класу 903 або 226 або 2992 або TFN.
Бланки мають бути призначені для діагностики in vitro.
Бланки для забору зразків плям крові повинні мати свій унікальний номер із штрих-кодом або QR-кодом
Бланки для забору зразків плям крові повинні бути сумісними з автоматизованою системою DBS-MS 500 
Бланки для забору зразків плям крові повинні мати формат касети: складатися з кількох частин, скріплених разом, основними з яких є фільтрувальний папір для забору зразків плям крові і демографічна форма, яка може бути заповнена даними про новонародженого українською мовою 
</t>
  </si>
  <si>
    <t xml:space="preserve">ІНФОРМАЦІЯ
про необхідні технічні, якісні та кількісні характеристики предмету закупівлі (реагенти для неонатального скринінгу регіональні)                                                                                                                                                                    </t>
  </si>
  <si>
    <t>Заст. Генерального директора з економічних питань</t>
  </si>
  <si>
    <t>Наталія МИРУТА</t>
  </si>
  <si>
    <t xml:space="preserve">ІНФОРМАЦІЯ
про необхідні технічні, якісні та кількісні характеристики предмету закупівлі (витратні матеріали для неонатального скринінгу регіональні)                                                                                                                                                                    </t>
  </si>
  <si>
    <t>Обгрунтування закупівлі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</si>
</sst>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_-;_-* &quot;-&quot;??_₴_-;_-@_-"/>
    <numFmt numFmtId="165" formatCode="#,##0.00_₴"/>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0"/>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sz val="12"/>
      <color theme="1"/>
      <name val="Times New Roman"/>
      <family val="1"/>
      <charset val="204"/>
    </font>
    <font>
      <sz val="10"/>
      <name val="Arial Cyr"/>
      <charset val="204"/>
    </font>
    <font>
      <b/>
      <sz val="12"/>
      <color theme="1"/>
      <name val="Calibri"/>
      <family val="2"/>
      <charset val="204"/>
      <scheme val="minor"/>
    </font>
    <font>
      <sz val="12"/>
      <color theme="1"/>
      <name val="Calibri"/>
      <family val="2"/>
      <scheme val="minor"/>
    </font>
    <font>
      <sz val="14"/>
      <color theme="1"/>
      <name val="Calibri"/>
      <family val="2"/>
      <scheme val="minor"/>
    </font>
    <font>
      <sz val="14"/>
      <color theme="1"/>
      <name val="Calibri"/>
      <family val="2"/>
    </font>
    <font>
      <sz val="14"/>
      <color rgb="FF000000"/>
      <name val="Times New Roman"/>
      <family val="1"/>
      <charset val="204"/>
    </font>
    <font>
      <b/>
      <sz val="14"/>
      <color theme="1"/>
      <name val="Calibri"/>
      <family val="2"/>
      <charset val="204"/>
      <scheme val="minor"/>
    </font>
    <font>
      <sz val="14"/>
      <color theme="1"/>
      <name val="Calibri"/>
      <family val="2"/>
      <charset val="204"/>
      <scheme val="minor"/>
    </font>
    <font>
      <b/>
      <sz val="18"/>
      <color theme="1"/>
      <name val="Times New Roman"/>
      <family val="1"/>
      <charset val="204"/>
    </font>
    <font>
      <b/>
      <sz val="18"/>
      <color theme="1"/>
      <name val="Calibri"/>
      <family val="2"/>
      <charset val="204"/>
      <scheme val="minor"/>
    </font>
  </fonts>
  <fills count="6">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9" fillId="0" borderId="0"/>
  </cellStyleXfs>
  <cellXfs count="85">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8" fillId="0" borderId="0" xfId="2" applyFont="1"/>
    <xf numFmtId="0" fontId="11" fillId="0" borderId="0" xfId="0" applyFont="1"/>
    <xf numFmtId="0" fontId="5" fillId="0" borderId="0" xfId="0" applyFont="1" applyAlignment="1">
      <alignment horizontal="center" vertical="center"/>
    </xf>
    <xf numFmtId="0" fontId="6" fillId="0" borderId="1" xfId="0" applyFont="1" applyBorder="1" applyAlignment="1">
      <alignment horizontal="left"/>
    </xf>
    <xf numFmtId="0" fontId="7" fillId="0" borderId="1" xfId="0" applyFont="1" applyBorder="1" applyAlignment="1">
      <alignment horizontal="center" vertical="center"/>
    </xf>
    <xf numFmtId="1" fontId="5" fillId="0" borderId="1" xfId="0" applyNumberFormat="1" applyFont="1" applyBorder="1" applyAlignment="1">
      <alignment horizontal="center" vertical="center"/>
    </xf>
    <xf numFmtId="0" fontId="4" fillId="0" borderId="0" xfId="0" applyFont="1" applyAlignment="1">
      <alignment vertical="center" wrapText="1"/>
    </xf>
    <xf numFmtId="0" fontId="4" fillId="0" borderId="0" xfId="0" applyFont="1"/>
    <xf numFmtId="0" fontId="5" fillId="0" borderId="0" xfId="0" applyFont="1" applyAlignment="1">
      <alignment vertical="center" wrapText="1"/>
    </xf>
    <xf numFmtId="0" fontId="1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xf numFmtId="0" fontId="5" fillId="0" borderId="0" xfId="0" applyFont="1" applyAlignment="1">
      <alignment horizontal="left" vertical="center" wrapText="1"/>
    </xf>
    <xf numFmtId="0" fontId="10" fillId="0" borderId="0" xfId="0" applyFont="1"/>
    <xf numFmtId="0" fontId="6" fillId="0" borderId="0" xfId="0" applyFont="1" applyAlignment="1">
      <alignment horizontal="left"/>
    </xf>
    <xf numFmtId="0" fontId="7" fillId="0" borderId="0" xfId="0" applyFont="1" applyAlignment="1">
      <alignment horizontal="center" vertical="center"/>
    </xf>
    <xf numFmtId="1" fontId="5" fillId="0" borderId="0" xfId="0" applyNumberFormat="1" applyFont="1" applyAlignment="1">
      <alignment horizontal="center" vertical="center"/>
    </xf>
    <xf numFmtId="0" fontId="13" fillId="0" borderId="0" xfId="0" applyFont="1" applyAlignment="1">
      <alignment horizontal="left" vertical="top" wrapText="1"/>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12" fillId="0" borderId="0" xfId="0" applyFont="1" applyAlignment="1">
      <alignment vertical="center"/>
    </xf>
    <xf numFmtId="0" fontId="0" fillId="0" borderId="0" xfId="0" applyAlignment="1">
      <alignment vertical="center"/>
    </xf>
    <xf numFmtId="0" fontId="12" fillId="0" borderId="0" xfId="0" applyFont="1"/>
    <xf numFmtId="0" fontId="14" fillId="0" borderId="4" xfId="0" applyFont="1" applyBorder="1" applyAlignment="1">
      <alignment horizontal="center" vertical="center" wrapText="1"/>
    </xf>
    <xf numFmtId="1" fontId="14" fillId="0" borderId="4"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5" fillId="0" borderId="0" xfId="0" applyFont="1"/>
    <xf numFmtId="0" fontId="5" fillId="0" borderId="1" xfId="0" applyFont="1" applyBorder="1" applyAlignment="1">
      <alignment vertical="top"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5" fillId="0" borderId="1" xfId="0" applyFont="1" applyBorder="1"/>
    <xf numFmtId="164" fontId="15" fillId="0" borderId="1" xfId="0" applyNumberFormat="1" applyFont="1" applyBorder="1"/>
    <xf numFmtId="0" fontId="14" fillId="0" borderId="1" xfId="0" applyFont="1" applyBorder="1" applyAlignment="1">
      <alignment horizontal="left" vertical="center" wrapText="1"/>
    </xf>
    <xf numFmtId="0" fontId="5" fillId="0" borderId="1" xfId="0" applyFont="1" applyBorder="1" applyAlignment="1">
      <alignment horizontal="justify" vertical="center" wrapText="1"/>
    </xf>
    <xf numFmtId="4" fontId="14" fillId="0" borderId="1" xfId="0" applyNumberFormat="1" applyFont="1" applyBorder="1" applyAlignment="1">
      <alignment vertical="center" wrapText="1"/>
    </xf>
    <xf numFmtId="165" fontId="5" fillId="0" borderId="1" xfId="0" applyNumberFormat="1" applyFont="1" applyBorder="1" applyAlignment="1">
      <alignment vertical="center"/>
    </xf>
    <xf numFmtId="0" fontId="5" fillId="0" borderId="4"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horizontal="left"/>
    </xf>
    <xf numFmtId="0" fontId="7" fillId="0" borderId="4" xfId="0" applyFont="1" applyBorder="1" applyAlignment="1">
      <alignment horizontal="center" vertical="center"/>
    </xf>
    <xf numFmtId="1" fontId="5" fillId="0" borderId="4"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4" fontId="5" fillId="0" borderId="1" xfId="0" applyNumberFormat="1" applyFont="1" applyBorder="1" applyAlignment="1">
      <alignment vertical="center"/>
    </xf>
    <xf numFmtId="0" fontId="14" fillId="0" borderId="0" xfId="0" applyFont="1" applyAlignment="1">
      <alignment horizontal="center" vertical="center" wrapText="1"/>
    </xf>
    <xf numFmtId="0" fontId="5" fillId="0" borderId="0" xfId="2" applyFont="1" applyAlignment="1">
      <alignment horizontal="center" vertical="center" wrapText="1"/>
    </xf>
    <xf numFmtId="0" fontId="7" fillId="3" borderId="0" xfId="0" applyFont="1" applyFill="1" applyAlignment="1">
      <alignment horizontal="center" vertical="center"/>
    </xf>
    <xf numFmtId="0" fontId="14" fillId="3" borderId="0" xfId="0" applyFont="1" applyFill="1" applyAlignment="1">
      <alignment horizontal="center" vertical="center"/>
    </xf>
    <xf numFmtId="0" fontId="14" fillId="3" borderId="0" xfId="0" applyFont="1" applyFill="1" applyAlignment="1">
      <alignment vertical="center"/>
    </xf>
    <xf numFmtId="4" fontId="5" fillId="0" borderId="0" xfId="0" applyNumberFormat="1" applyFont="1" applyAlignment="1">
      <alignment horizontal="center" vertical="center"/>
    </xf>
    <xf numFmtId="0" fontId="6" fillId="0" borderId="0" xfId="0" applyFont="1" applyAlignment="1">
      <alignment vertical="center"/>
    </xf>
    <xf numFmtId="4" fontId="6" fillId="0" borderId="0" xfId="0" applyNumberFormat="1" applyFont="1" applyAlignment="1">
      <alignment horizontal="center" vertical="center"/>
    </xf>
    <xf numFmtId="0" fontId="14" fillId="0" borderId="1" xfId="0" applyFont="1" applyBorder="1" applyAlignment="1">
      <alignment horizontal="center" vertical="center" wrapText="1"/>
    </xf>
    <xf numFmtId="0" fontId="5" fillId="0" borderId="1" xfId="0" applyFont="1" applyBorder="1" applyAlignment="1">
      <alignment wrapText="1"/>
    </xf>
    <xf numFmtId="164" fontId="14" fillId="0" borderId="1" xfId="0" applyNumberFormat="1" applyFont="1" applyBorder="1" applyAlignment="1">
      <alignment horizontal="center" vertical="center" wrapText="1"/>
    </xf>
    <xf numFmtId="164" fontId="14"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 fontId="5" fillId="4"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2" xfId="0" applyFont="1" applyBorder="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cellXfs>
  <cellStyles count="4">
    <cellStyle name="Звичайний" xfId="0" builtinId="0"/>
    <cellStyle name="Звичайний 2" xfId="1" xr:uid="{00000000-0005-0000-0000-000000000000}"/>
    <cellStyle name="Звичайний 3" xfId="2" xr:uid="{00000000-0005-0000-0000-00000100000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topLeftCell="A15" zoomScale="80" zoomScaleNormal="80" workbookViewId="0">
      <selection activeCell="E35" sqref="E35"/>
    </sheetView>
  </sheetViews>
  <sheetFormatPr defaultColWidth="9.140625" defaultRowHeight="15" x14ac:dyDescent="0.25"/>
  <cols>
    <col min="1" max="1" width="5.85546875" style="2" customWidth="1"/>
    <col min="2" max="2" width="31.28515625" style="2" customWidth="1"/>
    <col min="3" max="3" width="84.42578125" style="10" customWidth="1"/>
    <col min="4" max="4" width="24.7109375" style="2" customWidth="1"/>
    <col min="5" max="5" width="24.85546875" style="2" customWidth="1"/>
    <col min="6" max="6" width="10.28515625" style="2" customWidth="1"/>
    <col min="7" max="7" width="8.7109375" style="3" customWidth="1"/>
    <col min="8" max="8" width="14.42578125" style="3" customWidth="1"/>
    <col min="9" max="9" width="19.140625" style="3" customWidth="1"/>
    <col min="10" max="10" width="14.42578125" style="3" customWidth="1"/>
    <col min="11" max="11" width="17.5703125" style="3" customWidth="1"/>
    <col min="12" max="12" width="14.42578125" style="3" customWidth="1"/>
    <col min="13" max="13" width="17.7109375" style="3" customWidth="1"/>
    <col min="14" max="16384" width="9.140625" style="1"/>
  </cols>
  <sheetData>
    <row r="1" spans="1:13" ht="18.75" x14ac:dyDescent="0.3">
      <c r="A1" s="12"/>
      <c r="B1" s="71" t="s">
        <v>88</v>
      </c>
      <c r="C1" s="71"/>
      <c r="D1" s="71"/>
      <c r="E1" s="71"/>
      <c r="F1" s="71"/>
      <c r="G1" s="71"/>
      <c r="H1" s="71"/>
      <c r="I1" s="71"/>
      <c r="J1" s="15"/>
      <c r="K1" s="15"/>
      <c r="L1" s="15"/>
      <c r="M1" s="15"/>
    </row>
    <row r="2" spans="1:13" ht="18.75" x14ac:dyDescent="0.3">
      <c r="A2" s="12"/>
      <c r="B2" s="71"/>
      <c r="C2" s="71"/>
      <c r="D2" s="71"/>
      <c r="E2" s="71"/>
      <c r="F2" s="71"/>
      <c r="G2" s="71"/>
      <c r="H2" s="71"/>
      <c r="I2" s="71"/>
      <c r="J2" s="15"/>
      <c r="K2" s="15"/>
      <c r="L2" s="15"/>
      <c r="M2" s="15"/>
    </row>
    <row r="3" spans="1:13" ht="18.75" x14ac:dyDescent="0.3">
      <c r="A3" s="12"/>
      <c r="B3" s="71"/>
      <c r="C3" s="71"/>
      <c r="D3" s="71"/>
      <c r="E3" s="71"/>
      <c r="F3" s="71"/>
      <c r="G3" s="71"/>
      <c r="H3" s="71"/>
      <c r="I3" s="71"/>
      <c r="J3" s="15"/>
      <c r="K3" s="15"/>
      <c r="L3" s="15"/>
      <c r="M3" s="15"/>
    </row>
    <row r="4" spans="1:13" ht="18.75" x14ac:dyDescent="0.3">
      <c r="A4" s="12"/>
      <c r="B4" s="72"/>
      <c r="C4" s="72"/>
      <c r="D4" s="72"/>
      <c r="E4" s="72"/>
      <c r="F4" s="72"/>
      <c r="G4" s="72"/>
      <c r="H4" s="72"/>
      <c r="I4" s="72"/>
      <c r="J4" s="15"/>
      <c r="K4" s="15"/>
      <c r="L4" s="15"/>
      <c r="M4" s="15"/>
    </row>
    <row r="5" spans="1:13" s="5" customFormat="1" ht="75" x14ac:dyDescent="0.25">
      <c r="A5" s="22" t="s">
        <v>4</v>
      </c>
      <c r="B5" s="28" t="s">
        <v>19</v>
      </c>
      <c r="C5" s="28" t="s">
        <v>8</v>
      </c>
      <c r="D5" s="28" t="s">
        <v>20</v>
      </c>
      <c r="E5" s="28" t="s">
        <v>25</v>
      </c>
      <c r="F5" s="28" t="s">
        <v>5</v>
      </c>
      <c r="G5" s="29" t="s">
        <v>6</v>
      </c>
      <c r="H5" s="29" t="s">
        <v>50</v>
      </c>
      <c r="I5" s="30" t="s">
        <v>55</v>
      </c>
      <c r="J5" s="31" t="s">
        <v>49</v>
      </c>
      <c r="K5" s="30" t="s">
        <v>45</v>
      </c>
      <c r="L5" s="31" t="s">
        <v>56</v>
      </c>
      <c r="M5" s="30" t="s">
        <v>57</v>
      </c>
    </row>
    <row r="6" spans="1:13" s="17" customFormat="1" ht="18.75" x14ac:dyDescent="0.3">
      <c r="A6" s="76"/>
      <c r="B6" s="77"/>
      <c r="C6" s="77"/>
      <c r="D6" s="77"/>
      <c r="E6" s="77"/>
      <c r="F6" s="77"/>
      <c r="G6" s="77"/>
      <c r="H6" s="77"/>
      <c r="I6" s="77"/>
      <c r="J6" s="32"/>
      <c r="K6" s="32"/>
      <c r="L6" s="32"/>
      <c r="M6" s="32"/>
    </row>
    <row r="7" spans="1:13" s="17" customFormat="1" ht="18.75" x14ac:dyDescent="0.25">
      <c r="A7" s="80" t="s">
        <v>29</v>
      </c>
      <c r="B7" s="81"/>
      <c r="C7" s="81"/>
      <c r="D7" s="81"/>
      <c r="E7" s="81"/>
      <c r="F7" s="81"/>
      <c r="G7" s="81"/>
      <c r="H7" s="81"/>
      <c r="I7" s="81"/>
      <c r="J7" s="81"/>
      <c r="K7" s="81"/>
      <c r="L7" s="81"/>
      <c r="M7" s="81"/>
    </row>
    <row r="8" spans="1:13" s="17" customFormat="1" ht="300" x14ac:dyDescent="0.25">
      <c r="A8" s="24"/>
      <c r="B8" s="33" t="s">
        <v>70</v>
      </c>
      <c r="C8" s="34" t="s">
        <v>87</v>
      </c>
      <c r="D8" s="35" t="s">
        <v>72</v>
      </c>
      <c r="E8" s="35" t="s">
        <v>73</v>
      </c>
      <c r="F8" s="22" t="s">
        <v>74</v>
      </c>
      <c r="G8" s="22">
        <v>45000</v>
      </c>
      <c r="H8" s="22">
        <v>36.380000000000003</v>
      </c>
      <c r="I8" s="36">
        <f>H8*G8</f>
        <v>1637100</v>
      </c>
      <c r="J8" s="37">
        <v>37</v>
      </c>
      <c r="K8" s="37">
        <f>J8*G8</f>
        <v>1665000</v>
      </c>
      <c r="L8" s="37">
        <f>(H8+J8)/2</f>
        <v>36.69</v>
      </c>
      <c r="M8" s="37">
        <f>L8*G8</f>
        <v>1651050</v>
      </c>
    </row>
    <row r="9" spans="1:13" s="17" customFormat="1" ht="60.75" customHeight="1" x14ac:dyDescent="0.3">
      <c r="A9" s="24"/>
      <c r="B9" s="33"/>
      <c r="C9" s="34"/>
      <c r="D9" s="35"/>
      <c r="E9" s="35"/>
      <c r="F9" s="22"/>
      <c r="G9" s="24"/>
      <c r="H9" s="24"/>
      <c r="I9" s="36">
        <f>SUM(I8)</f>
        <v>1637100</v>
      </c>
      <c r="J9" s="38"/>
      <c r="K9" s="37">
        <f>SUM(K8)</f>
        <v>1665000</v>
      </c>
      <c r="L9" s="38"/>
      <c r="M9" s="39">
        <f>SUM(M8)</f>
        <v>1651050</v>
      </c>
    </row>
    <row r="10" spans="1:13" s="17" customFormat="1" ht="18.75" x14ac:dyDescent="0.25">
      <c r="A10" s="78" t="s">
        <v>30</v>
      </c>
      <c r="B10" s="79"/>
      <c r="C10" s="79"/>
      <c r="D10" s="79"/>
      <c r="E10" s="79"/>
      <c r="F10" s="79"/>
      <c r="G10" s="79"/>
      <c r="H10" s="79"/>
      <c r="I10" s="79"/>
      <c r="J10" s="79"/>
      <c r="K10" s="79"/>
      <c r="L10" s="79"/>
      <c r="M10" s="82"/>
    </row>
    <row r="11" spans="1:13" s="5" customFormat="1" ht="409.5" x14ac:dyDescent="0.25">
      <c r="A11" s="22">
        <v>1</v>
      </c>
      <c r="B11" s="40" t="s">
        <v>26</v>
      </c>
      <c r="C11" s="33" t="s">
        <v>46</v>
      </c>
      <c r="D11" s="41" t="s">
        <v>27</v>
      </c>
      <c r="E11" s="35" t="s">
        <v>23</v>
      </c>
      <c r="F11" s="35" t="s">
        <v>17</v>
      </c>
      <c r="G11" s="9">
        <v>47</v>
      </c>
      <c r="H11" s="42">
        <v>168846</v>
      </c>
      <c r="I11" s="43">
        <f>G11*H11</f>
        <v>7935762</v>
      </c>
      <c r="J11" s="42">
        <v>170000</v>
      </c>
      <c r="K11" s="43">
        <f>J11*G11</f>
        <v>7990000</v>
      </c>
      <c r="L11" s="42">
        <f>(H11+J11)/2</f>
        <v>169423</v>
      </c>
      <c r="M11" s="43">
        <f>(I11+K11)/2</f>
        <v>7962881</v>
      </c>
    </row>
    <row r="12" spans="1:13" s="5" customFormat="1" ht="48" customHeight="1" x14ac:dyDescent="0.3">
      <c r="A12" s="6"/>
      <c r="B12" s="44" t="s">
        <v>31</v>
      </c>
      <c r="C12" s="45"/>
      <c r="D12" s="46"/>
      <c r="E12" s="46"/>
      <c r="F12" s="47"/>
      <c r="G12" s="48"/>
      <c r="H12" s="48"/>
      <c r="I12" s="43">
        <f>SUM(I11)</f>
        <v>7935762</v>
      </c>
      <c r="J12" s="48"/>
      <c r="K12" s="43">
        <f>SUM(K11)</f>
        <v>7990000</v>
      </c>
      <c r="L12" s="48"/>
      <c r="M12" s="43">
        <f>SUM(M11)</f>
        <v>7962881</v>
      </c>
    </row>
    <row r="13" spans="1:13" s="17" customFormat="1" ht="18.75" x14ac:dyDescent="0.3">
      <c r="A13" s="78" t="s">
        <v>71</v>
      </c>
      <c r="B13" s="79"/>
      <c r="C13" s="79"/>
      <c r="D13" s="79"/>
      <c r="E13" s="79"/>
      <c r="F13" s="79"/>
      <c r="G13" s="79"/>
      <c r="H13" s="79"/>
      <c r="I13" s="79"/>
      <c r="J13" s="32"/>
      <c r="K13" s="32"/>
      <c r="L13" s="32"/>
      <c r="M13" s="32"/>
    </row>
    <row r="14" spans="1:13" s="5" customFormat="1" ht="375" x14ac:dyDescent="0.25">
      <c r="A14" s="22">
        <v>2</v>
      </c>
      <c r="B14" s="40" t="s">
        <v>18</v>
      </c>
      <c r="C14" s="33" t="s">
        <v>86</v>
      </c>
      <c r="D14" s="49" t="s">
        <v>28</v>
      </c>
      <c r="E14" s="35" t="s">
        <v>24</v>
      </c>
      <c r="F14" s="35" t="s">
        <v>17</v>
      </c>
      <c r="G14" s="9">
        <v>401</v>
      </c>
      <c r="H14" s="50">
        <v>27252.9</v>
      </c>
      <c r="I14" s="43">
        <f>G14*H14</f>
        <v>10928412.9</v>
      </c>
      <c r="J14" s="50">
        <v>28620</v>
      </c>
      <c r="K14" s="43">
        <f>J14*G14</f>
        <v>11476620</v>
      </c>
      <c r="L14" s="50">
        <f>(H14+J14)/2</f>
        <v>27936.45</v>
      </c>
      <c r="M14" s="43">
        <f>L14*G14</f>
        <v>11202516.450000001</v>
      </c>
    </row>
    <row r="15" spans="1:13" s="5" customFormat="1" ht="18.75" x14ac:dyDescent="0.3">
      <c r="A15" s="6"/>
      <c r="C15" s="45"/>
      <c r="D15" s="46"/>
      <c r="E15" s="46"/>
      <c r="F15" s="47"/>
      <c r="G15" s="48"/>
      <c r="H15" s="48"/>
      <c r="I15" s="43">
        <f>I14</f>
        <v>10928412.9</v>
      </c>
      <c r="J15" s="48"/>
      <c r="K15" s="43">
        <f>K14</f>
        <v>11476620</v>
      </c>
      <c r="L15" s="48"/>
      <c r="M15" s="43">
        <f>M14</f>
        <v>11202516.450000001</v>
      </c>
    </row>
    <row r="16" spans="1:13" s="5" customFormat="1" ht="18.75" x14ac:dyDescent="0.3">
      <c r="A16" s="6"/>
      <c r="B16" s="44" t="s">
        <v>31</v>
      </c>
      <c r="C16" s="15"/>
      <c r="D16" s="51"/>
      <c r="E16" s="52"/>
      <c r="F16" s="53"/>
      <c r="G16" s="54"/>
      <c r="H16" s="55"/>
      <c r="I16" s="56"/>
      <c r="J16" s="55"/>
      <c r="K16" s="56"/>
      <c r="L16" s="55"/>
      <c r="M16" s="56">
        <f>M9+M12+M15</f>
        <v>20816447.450000003</v>
      </c>
    </row>
    <row r="17" spans="1:15" s="5" customFormat="1" ht="18.75" x14ac:dyDescent="0.3">
      <c r="A17" s="6"/>
      <c r="B17" s="27"/>
      <c r="C17" s="57"/>
      <c r="D17" s="18"/>
      <c r="E17" s="18"/>
      <c r="F17" s="19"/>
      <c r="G17" s="20"/>
      <c r="H17" s="20"/>
      <c r="I17" s="58"/>
      <c r="J17" s="20"/>
      <c r="K17" s="58"/>
      <c r="L17" s="20"/>
      <c r="M17" s="58"/>
    </row>
    <row r="18" spans="1:15" s="26" customFormat="1" ht="18.75" x14ac:dyDescent="0.25">
      <c r="A18" s="25"/>
      <c r="B18" s="73" t="s">
        <v>7</v>
      </c>
      <c r="C18" s="73"/>
      <c r="D18" s="73"/>
      <c r="E18" s="73"/>
      <c r="F18" s="16"/>
      <c r="G18" s="13"/>
      <c r="H18" s="74"/>
      <c r="I18" s="74"/>
      <c r="J18" s="74" t="s">
        <v>10</v>
      </c>
      <c r="K18" s="74"/>
      <c r="L18" s="25"/>
      <c r="M18" s="25"/>
    </row>
    <row r="19" spans="1:15" customFormat="1" ht="18.75" x14ac:dyDescent="0.3">
      <c r="A19" s="27"/>
      <c r="B19" s="12"/>
      <c r="C19" s="12"/>
      <c r="D19" s="21"/>
      <c r="E19" s="21"/>
      <c r="F19" s="12"/>
      <c r="G19" s="14"/>
      <c r="H19" s="14"/>
      <c r="I19" s="14"/>
      <c r="J19" s="14"/>
      <c r="K19" s="14"/>
      <c r="L19" s="27"/>
      <c r="M19" s="27"/>
    </row>
    <row r="20" spans="1:15" customFormat="1" ht="18.75" x14ac:dyDescent="0.3">
      <c r="A20" s="27"/>
      <c r="B20" s="16" t="s">
        <v>1</v>
      </c>
      <c r="C20" s="12"/>
      <c r="D20" s="12"/>
      <c r="E20" s="12"/>
      <c r="F20" s="12"/>
      <c r="G20" s="14"/>
      <c r="H20" s="15"/>
      <c r="I20" s="15"/>
      <c r="J20" s="15"/>
      <c r="K20" s="15"/>
      <c r="L20" s="27"/>
      <c r="M20" s="27"/>
    </row>
    <row r="21" spans="1:15" customFormat="1" ht="32.25" customHeight="1" x14ac:dyDescent="0.3">
      <c r="A21" s="27"/>
      <c r="B21" s="16" t="s">
        <v>0</v>
      </c>
      <c r="C21" s="12"/>
      <c r="D21" s="12"/>
      <c r="E21" s="12"/>
      <c r="F21" s="12"/>
      <c r="G21" s="14"/>
      <c r="H21" s="74"/>
      <c r="I21" s="74"/>
      <c r="J21" s="74" t="s">
        <v>11</v>
      </c>
      <c r="K21" s="74"/>
      <c r="L21" s="27"/>
      <c r="M21" s="27"/>
    </row>
    <row r="22" spans="1:15" customFormat="1" ht="32.25" customHeight="1" x14ac:dyDescent="0.3">
      <c r="A22" s="27"/>
      <c r="B22" s="73" t="s">
        <v>89</v>
      </c>
      <c r="C22" s="73"/>
      <c r="D22" s="73"/>
      <c r="E22" s="73"/>
      <c r="F22" s="73"/>
      <c r="G22" s="14"/>
      <c r="H22" s="14"/>
      <c r="I22" s="14"/>
      <c r="J22" s="74" t="s">
        <v>90</v>
      </c>
      <c r="K22" s="74"/>
      <c r="L22" s="27"/>
      <c r="M22" s="27"/>
    </row>
    <row r="23" spans="1:15" customFormat="1" ht="35.25" customHeight="1" x14ac:dyDescent="0.3">
      <c r="A23" s="27"/>
      <c r="B23" s="73" t="s">
        <v>16</v>
      </c>
      <c r="C23" s="73"/>
      <c r="D23" s="73"/>
      <c r="E23" s="73"/>
      <c r="F23" s="16"/>
      <c r="G23" s="13"/>
      <c r="H23" s="74"/>
      <c r="I23" s="74"/>
      <c r="J23" s="74" t="s">
        <v>12</v>
      </c>
      <c r="K23" s="74"/>
      <c r="L23" s="27"/>
      <c r="M23" s="27"/>
    </row>
    <row r="24" spans="1:15" customFormat="1" ht="28.5" customHeight="1" x14ac:dyDescent="0.3">
      <c r="A24" s="27"/>
      <c r="B24" s="73" t="s">
        <v>9</v>
      </c>
      <c r="C24" s="73"/>
      <c r="D24" s="73"/>
      <c r="E24" s="73"/>
      <c r="F24" s="73"/>
      <c r="G24" s="16"/>
      <c r="H24" s="74"/>
      <c r="I24" s="74"/>
      <c r="J24" s="74" t="s">
        <v>13</v>
      </c>
      <c r="K24" s="74"/>
      <c r="L24" s="27"/>
      <c r="M24" s="27"/>
    </row>
    <row r="25" spans="1:15" customFormat="1" ht="36.75" customHeight="1" x14ac:dyDescent="0.3">
      <c r="A25" s="27"/>
      <c r="B25" s="73" t="s">
        <v>2</v>
      </c>
      <c r="C25" s="73"/>
      <c r="D25" s="73"/>
      <c r="E25" s="73"/>
      <c r="F25" s="73"/>
      <c r="G25" s="16"/>
      <c r="H25" s="74"/>
      <c r="I25" s="74"/>
      <c r="J25" s="74" t="s">
        <v>14</v>
      </c>
      <c r="K25" s="74"/>
      <c r="L25" s="27"/>
      <c r="M25" s="27"/>
    </row>
    <row r="26" spans="1:15" customFormat="1" ht="39.75" customHeight="1" x14ac:dyDescent="0.3">
      <c r="A26" s="27"/>
      <c r="B26" s="73" t="s">
        <v>3</v>
      </c>
      <c r="C26" s="73"/>
      <c r="D26" s="73"/>
      <c r="E26" s="73"/>
      <c r="F26" s="16"/>
      <c r="G26" s="14"/>
      <c r="H26" s="74"/>
      <c r="I26" s="74"/>
      <c r="J26" s="74" t="s">
        <v>15</v>
      </c>
      <c r="K26" s="74"/>
      <c r="L26" s="27"/>
      <c r="M26" s="27"/>
    </row>
    <row r="27" spans="1:15" x14ac:dyDescent="0.25">
      <c r="C27" s="2"/>
      <c r="N27" s="3"/>
      <c r="O27" s="3"/>
    </row>
    <row r="28" spans="1:15" s="3" customFormat="1" x14ac:dyDescent="0.25">
      <c r="A28" s="2"/>
      <c r="B28" s="75"/>
      <c r="C28" s="75"/>
      <c r="D28" s="75"/>
      <c r="E28" s="75"/>
    </row>
    <row r="29" spans="1:15" s="3" customFormat="1" x14ac:dyDescent="0.25">
      <c r="A29" s="2"/>
      <c r="B29" s="1"/>
      <c r="C29" s="11"/>
      <c r="D29" s="1"/>
      <c r="E29" s="1"/>
      <c r="F29" s="1"/>
    </row>
    <row r="30" spans="1:15" s="3" customFormat="1" x14ac:dyDescent="0.25">
      <c r="A30" s="2"/>
      <c r="B30" s="75"/>
      <c r="C30" s="75"/>
      <c r="D30" s="75"/>
      <c r="E30" s="75"/>
    </row>
    <row r="31" spans="1:15" s="3" customFormat="1" x14ac:dyDescent="0.25">
      <c r="A31" s="2"/>
      <c r="B31" s="1"/>
      <c r="C31" s="11"/>
      <c r="D31" s="1"/>
      <c r="E31" s="1"/>
      <c r="F31" s="1"/>
    </row>
    <row r="32" spans="1:15" s="3" customFormat="1" x14ac:dyDescent="0.25">
      <c r="A32" s="2"/>
      <c r="B32" s="2"/>
      <c r="C32" s="10"/>
      <c r="D32" s="2"/>
      <c r="E32" s="2"/>
      <c r="F32" s="2"/>
    </row>
    <row r="33" spans="1:6" s="3" customFormat="1" x14ac:dyDescent="0.25">
      <c r="A33" s="2"/>
      <c r="B33" s="1"/>
      <c r="C33" s="11"/>
      <c r="D33" s="1"/>
      <c r="E33" s="1"/>
      <c r="F33" s="1"/>
    </row>
  </sheetData>
  <mergeCells count="26">
    <mergeCell ref="B30:E30"/>
    <mergeCell ref="A6:I6"/>
    <mergeCell ref="B26:E26"/>
    <mergeCell ref="A13:I13"/>
    <mergeCell ref="B18:E18"/>
    <mergeCell ref="B28:E28"/>
    <mergeCell ref="A7:M7"/>
    <mergeCell ref="A10:M10"/>
    <mergeCell ref="H26:I26"/>
    <mergeCell ref="H23:I23"/>
    <mergeCell ref="H24:I24"/>
    <mergeCell ref="H25:I25"/>
    <mergeCell ref="H18:I18"/>
    <mergeCell ref="J18:K18"/>
    <mergeCell ref="H21:I21"/>
    <mergeCell ref="J21:K21"/>
    <mergeCell ref="B1:I4"/>
    <mergeCell ref="B25:F25"/>
    <mergeCell ref="J25:K25"/>
    <mergeCell ref="J26:K26"/>
    <mergeCell ref="B22:F22"/>
    <mergeCell ref="J22:K22"/>
    <mergeCell ref="J23:K23"/>
    <mergeCell ref="B24:F24"/>
    <mergeCell ref="J24:K24"/>
    <mergeCell ref="B23:E23"/>
  </mergeCells>
  <pageMargins left="0.25" right="0.25" top="0.75" bottom="0.75" header="0.3" footer="0.3"/>
  <pageSetup paperSize="9" scale="49"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0"/>
  <sheetViews>
    <sheetView tabSelected="1" zoomScale="70" zoomScaleNormal="70" workbookViewId="0">
      <selection activeCell="I7" sqref="I7"/>
    </sheetView>
  </sheetViews>
  <sheetFormatPr defaultColWidth="9.140625" defaultRowHeight="15" x14ac:dyDescent="0.25"/>
  <cols>
    <col min="1" max="1" width="5.85546875" style="2" customWidth="1"/>
    <col min="2" max="2" width="22.7109375" style="2" customWidth="1"/>
    <col min="3" max="3" width="42.85546875" style="2" customWidth="1"/>
    <col min="4" max="4" width="20.28515625" style="2" customWidth="1"/>
    <col min="5" max="5" width="25.7109375" style="2" customWidth="1"/>
    <col min="6" max="6" width="10.28515625" style="2" customWidth="1"/>
    <col min="7" max="7" width="10" style="3" customWidth="1"/>
    <col min="8" max="8" width="14.42578125" style="3" customWidth="1"/>
    <col min="9" max="9" width="19.42578125" style="3" customWidth="1"/>
    <col min="10" max="10" width="14.42578125" style="3" customWidth="1"/>
    <col min="11" max="11" width="19.42578125" style="3" customWidth="1"/>
    <col min="12" max="12" width="14.42578125" style="3" customWidth="1"/>
    <col min="13" max="13" width="19.42578125" style="3" customWidth="1"/>
    <col min="14" max="14" width="14.42578125" style="3" customWidth="1"/>
    <col min="15" max="15" width="19.42578125" style="3" customWidth="1"/>
    <col min="16" max="16384" width="9.140625" style="1"/>
  </cols>
  <sheetData>
    <row r="1" spans="1:15" ht="23.25" x14ac:dyDescent="0.25">
      <c r="B1" s="83" t="s">
        <v>92</v>
      </c>
      <c r="C1" s="84"/>
      <c r="D1" s="84"/>
      <c r="E1" s="84"/>
      <c r="F1" s="84"/>
      <c r="G1" s="84"/>
      <c r="H1" s="84"/>
      <c r="I1" s="84"/>
      <c r="J1" s="84"/>
      <c r="K1" s="84"/>
      <c r="L1" s="84"/>
      <c r="M1" s="84"/>
      <c r="N1" s="84"/>
      <c r="O1" s="84"/>
    </row>
    <row r="2" spans="1:15" ht="18.75" x14ac:dyDescent="0.3">
      <c r="A2" s="12"/>
      <c r="B2" s="71" t="s">
        <v>91</v>
      </c>
      <c r="C2" s="71"/>
      <c r="D2" s="71"/>
      <c r="E2" s="71"/>
      <c r="F2" s="71"/>
      <c r="G2" s="71"/>
      <c r="H2" s="71"/>
      <c r="I2" s="71"/>
      <c r="J2" s="15"/>
      <c r="K2" s="15"/>
      <c r="L2" s="15"/>
      <c r="M2" s="15"/>
      <c r="N2" s="15"/>
      <c r="O2" s="15"/>
    </row>
    <row r="3" spans="1:15" ht="18.75" x14ac:dyDescent="0.3">
      <c r="A3" s="12"/>
      <c r="B3" s="71"/>
      <c r="C3" s="71"/>
      <c r="D3" s="71"/>
      <c r="E3" s="71"/>
      <c r="F3" s="71"/>
      <c r="G3" s="71"/>
      <c r="H3" s="71"/>
      <c r="I3" s="71"/>
      <c r="J3" s="15"/>
      <c r="K3" s="15"/>
      <c r="L3" s="15"/>
      <c r="M3" s="15"/>
      <c r="N3" s="15"/>
      <c r="O3" s="15"/>
    </row>
    <row r="4" spans="1:15" ht="18.75" x14ac:dyDescent="0.3">
      <c r="A4" s="12"/>
      <c r="B4" s="71"/>
      <c r="C4" s="71"/>
      <c r="D4" s="71"/>
      <c r="E4" s="71"/>
      <c r="F4" s="71"/>
      <c r="G4" s="71"/>
      <c r="H4" s="71"/>
      <c r="I4" s="71"/>
      <c r="J4" s="15"/>
      <c r="K4" s="15"/>
      <c r="L4" s="15"/>
      <c r="M4" s="15"/>
      <c r="N4" s="15"/>
      <c r="O4" s="15"/>
    </row>
    <row r="5" spans="1:15" ht="18.75" x14ac:dyDescent="0.3">
      <c r="A5" s="12"/>
      <c r="B5" s="72"/>
      <c r="C5" s="72"/>
      <c r="D5" s="72"/>
      <c r="E5" s="72"/>
      <c r="F5" s="72"/>
      <c r="G5" s="72"/>
      <c r="H5" s="72"/>
      <c r="I5" s="72"/>
      <c r="J5" s="15"/>
      <c r="K5" s="15"/>
      <c r="L5" s="15"/>
      <c r="M5" s="15"/>
      <c r="N5" s="15"/>
      <c r="O5" s="15"/>
    </row>
    <row r="6" spans="1:15" s="4" customFormat="1" ht="56.25" x14ac:dyDescent="0.25">
      <c r="A6" s="22" t="s">
        <v>4</v>
      </c>
      <c r="B6" s="59" t="s">
        <v>19</v>
      </c>
      <c r="C6" s="59" t="s">
        <v>8</v>
      </c>
      <c r="D6" s="59" t="s">
        <v>20</v>
      </c>
      <c r="E6" s="59" t="s">
        <v>21</v>
      </c>
      <c r="F6" s="59" t="s">
        <v>5</v>
      </c>
      <c r="G6" s="31" t="s">
        <v>44</v>
      </c>
      <c r="H6" s="31" t="s">
        <v>50</v>
      </c>
      <c r="I6" s="30" t="s">
        <v>45</v>
      </c>
      <c r="J6" s="31" t="s">
        <v>49</v>
      </c>
      <c r="K6" s="30" t="s">
        <v>45</v>
      </c>
      <c r="L6" s="31" t="s">
        <v>51</v>
      </c>
      <c r="M6" s="30" t="s">
        <v>45</v>
      </c>
      <c r="N6" s="31" t="s">
        <v>52</v>
      </c>
      <c r="O6" s="30" t="s">
        <v>53</v>
      </c>
    </row>
    <row r="7" spans="1:15" s="4" customFormat="1" ht="150" x14ac:dyDescent="0.3">
      <c r="A7" s="22">
        <v>1</v>
      </c>
      <c r="B7" s="59" t="s">
        <v>83</v>
      </c>
      <c r="C7" s="60" t="s">
        <v>84</v>
      </c>
      <c r="D7" s="49" t="s">
        <v>85</v>
      </c>
      <c r="E7" s="35" t="s">
        <v>24</v>
      </c>
      <c r="F7" s="59" t="s">
        <v>48</v>
      </c>
      <c r="G7" s="31">
        <v>5</v>
      </c>
      <c r="H7" s="61">
        <v>37400</v>
      </c>
      <c r="I7" s="61">
        <f>H7*G7</f>
        <v>187000</v>
      </c>
      <c r="J7" s="61">
        <v>38500</v>
      </c>
      <c r="K7" s="61">
        <f t="shared" ref="K7:K16" si="0">J7*G7</f>
        <v>192500</v>
      </c>
      <c r="L7" s="62">
        <v>39270</v>
      </c>
      <c r="M7" s="62">
        <f t="shared" ref="M7:M16" si="1">L7*G7</f>
        <v>196350</v>
      </c>
      <c r="N7" s="61">
        <f t="shared" ref="N7:N13" si="2">(H7+J7+L7)/3</f>
        <v>38390</v>
      </c>
      <c r="O7" s="61">
        <f>N7*G7</f>
        <v>191950</v>
      </c>
    </row>
    <row r="8" spans="1:15" ht="187.5" x14ac:dyDescent="0.25">
      <c r="A8" s="22">
        <v>2</v>
      </c>
      <c r="B8" s="35" t="s">
        <v>32</v>
      </c>
      <c r="C8" s="59" t="s">
        <v>60</v>
      </c>
      <c r="D8" s="49" t="s">
        <v>85</v>
      </c>
      <c r="E8" s="35" t="s">
        <v>24</v>
      </c>
      <c r="F8" s="59" t="s">
        <v>48</v>
      </c>
      <c r="G8" s="31">
        <v>42</v>
      </c>
      <c r="H8" s="63">
        <v>3950</v>
      </c>
      <c r="I8" s="61">
        <f>G8*H8</f>
        <v>165900</v>
      </c>
      <c r="J8" s="64">
        <v>4000</v>
      </c>
      <c r="K8" s="61">
        <f t="shared" si="0"/>
        <v>168000</v>
      </c>
      <c r="L8" s="65">
        <v>4150</v>
      </c>
      <c r="M8" s="66">
        <f t="shared" si="1"/>
        <v>174300</v>
      </c>
      <c r="N8" s="64">
        <f t="shared" si="2"/>
        <v>4033.3333333333335</v>
      </c>
      <c r="O8" s="23">
        <f t="shared" ref="O8:O19" si="3">(I8+K8+M8)/3</f>
        <v>169400</v>
      </c>
    </row>
    <row r="9" spans="1:15" ht="112.5" x14ac:dyDescent="0.25">
      <c r="A9" s="22">
        <v>3</v>
      </c>
      <c r="B9" s="35" t="s">
        <v>81</v>
      </c>
      <c r="C9" s="14" t="s">
        <v>82</v>
      </c>
      <c r="D9" s="49" t="s">
        <v>85</v>
      </c>
      <c r="E9" s="35" t="s">
        <v>24</v>
      </c>
      <c r="F9" s="59" t="s">
        <v>48</v>
      </c>
      <c r="G9" s="31">
        <v>9</v>
      </c>
      <c r="H9" s="63">
        <v>25930</v>
      </c>
      <c r="I9" s="61">
        <f>G9*H9</f>
        <v>233370</v>
      </c>
      <c r="J9" s="64">
        <v>26750</v>
      </c>
      <c r="K9" s="61">
        <f t="shared" si="0"/>
        <v>240750</v>
      </c>
      <c r="L9" s="65">
        <v>27230</v>
      </c>
      <c r="M9" s="66">
        <f t="shared" si="1"/>
        <v>245070</v>
      </c>
      <c r="N9" s="64">
        <f t="shared" si="2"/>
        <v>26636.666666666668</v>
      </c>
      <c r="O9" s="23">
        <f t="shared" si="3"/>
        <v>239730</v>
      </c>
    </row>
    <row r="10" spans="1:15" ht="168.75" x14ac:dyDescent="0.25">
      <c r="A10" s="22">
        <v>4</v>
      </c>
      <c r="B10" s="35" t="s">
        <v>33</v>
      </c>
      <c r="C10" s="59" t="s">
        <v>61</v>
      </c>
      <c r="D10" s="35" t="s">
        <v>38</v>
      </c>
      <c r="E10" s="35" t="s">
        <v>24</v>
      </c>
      <c r="F10" s="59" t="s">
        <v>48</v>
      </c>
      <c r="G10" s="31">
        <v>6</v>
      </c>
      <c r="H10" s="23">
        <v>31200</v>
      </c>
      <c r="I10" s="61">
        <f>G10*H10</f>
        <v>187200</v>
      </c>
      <c r="J10" s="23">
        <v>31980</v>
      </c>
      <c r="K10" s="61">
        <f t="shared" si="0"/>
        <v>191880</v>
      </c>
      <c r="L10" s="66">
        <v>32760</v>
      </c>
      <c r="M10" s="66">
        <f t="shared" si="1"/>
        <v>196560</v>
      </c>
      <c r="N10" s="64">
        <f t="shared" si="2"/>
        <v>31980</v>
      </c>
      <c r="O10" s="23">
        <f t="shared" si="3"/>
        <v>191880</v>
      </c>
    </row>
    <row r="11" spans="1:15" ht="168.75" x14ac:dyDescent="0.25">
      <c r="A11" s="22">
        <v>5</v>
      </c>
      <c r="B11" s="35" t="s">
        <v>34</v>
      </c>
      <c r="C11" s="67" t="s">
        <v>62</v>
      </c>
      <c r="D11" s="35" t="s">
        <v>38</v>
      </c>
      <c r="E11" s="35" t="s">
        <v>24</v>
      </c>
      <c r="F11" s="59" t="s">
        <v>48</v>
      </c>
      <c r="G11" s="31">
        <v>2</v>
      </c>
      <c r="H11" s="23">
        <v>7200</v>
      </c>
      <c r="I11" s="61">
        <f t="shared" ref="I11:I21" si="4">G11*H11</f>
        <v>14400</v>
      </c>
      <c r="J11" s="23">
        <v>7320</v>
      </c>
      <c r="K11" s="61">
        <f t="shared" si="0"/>
        <v>14640</v>
      </c>
      <c r="L11" s="66">
        <v>7560</v>
      </c>
      <c r="M11" s="66">
        <f t="shared" si="1"/>
        <v>15120</v>
      </c>
      <c r="N11" s="64">
        <f t="shared" si="2"/>
        <v>7360</v>
      </c>
      <c r="O11" s="23">
        <f t="shared" si="3"/>
        <v>14720</v>
      </c>
    </row>
    <row r="12" spans="1:15" ht="187.5" x14ac:dyDescent="0.25">
      <c r="A12" s="22">
        <v>6</v>
      </c>
      <c r="B12" s="35" t="s">
        <v>35</v>
      </c>
      <c r="C12" s="35" t="s">
        <v>63</v>
      </c>
      <c r="D12" s="35" t="s">
        <v>22</v>
      </c>
      <c r="E12" s="35" t="s">
        <v>24</v>
      </c>
      <c r="F12" s="59" t="s">
        <v>48</v>
      </c>
      <c r="G12" s="31">
        <v>105</v>
      </c>
      <c r="H12" s="23">
        <v>3330</v>
      </c>
      <c r="I12" s="61">
        <f t="shared" ref="I12:I19" si="5">G12*H12</f>
        <v>349650</v>
      </c>
      <c r="J12" s="23">
        <v>3430</v>
      </c>
      <c r="K12" s="61">
        <f t="shared" si="0"/>
        <v>360150</v>
      </c>
      <c r="L12" s="66">
        <v>3500</v>
      </c>
      <c r="M12" s="66">
        <f t="shared" si="1"/>
        <v>367500</v>
      </c>
      <c r="N12" s="64">
        <f t="shared" si="2"/>
        <v>3420</v>
      </c>
      <c r="O12" s="23">
        <f t="shared" si="3"/>
        <v>359100</v>
      </c>
    </row>
    <row r="13" spans="1:15" ht="187.5" x14ac:dyDescent="0.25">
      <c r="A13" s="22">
        <v>7</v>
      </c>
      <c r="B13" s="35" t="s">
        <v>36</v>
      </c>
      <c r="C13" s="35" t="s">
        <v>64</v>
      </c>
      <c r="D13" s="35" t="s">
        <v>22</v>
      </c>
      <c r="E13" s="35" t="s">
        <v>22</v>
      </c>
      <c r="F13" s="59" t="s">
        <v>48</v>
      </c>
      <c r="G13" s="31">
        <v>262</v>
      </c>
      <c r="H13" s="23">
        <v>3340</v>
      </c>
      <c r="I13" s="61">
        <f t="shared" si="5"/>
        <v>875080</v>
      </c>
      <c r="J13" s="23">
        <v>3430</v>
      </c>
      <c r="K13" s="61">
        <f t="shared" si="0"/>
        <v>898660</v>
      </c>
      <c r="L13" s="66">
        <v>3500</v>
      </c>
      <c r="M13" s="66">
        <f t="shared" si="1"/>
        <v>917000</v>
      </c>
      <c r="N13" s="64">
        <f t="shared" si="2"/>
        <v>3423.3333333333335</v>
      </c>
      <c r="O13" s="23">
        <f t="shared" si="3"/>
        <v>896913.33333333337</v>
      </c>
    </row>
    <row r="14" spans="1:15" ht="112.5" x14ac:dyDescent="0.25">
      <c r="A14" s="22">
        <v>8</v>
      </c>
      <c r="B14" s="35" t="s">
        <v>79</v>
      </c>
      <c r="C14" s="35" t="s">
        <v>80</v>
      </c>
      <c r="D14" s="35" t="s">
        <v>22</v>
      </c>
      <c r="E14" s="35" t="s">
        <v>22</v>
      </c>
      <c r="F14" s="59" t="s">
        <v>48</v>
      </c>
      <c r="G14" s="31">
        <v>7</v>
      </c>
      <c r="H14" s="23">
        <v>3490</v>
      </c>
      <c r="I14" s="61">
        <f t="shared" si="5"/>
        <v>24430</v>
      </c>
      <c r="J14" s="23">
        <v>3550</v>
      </c>
      <c r="K14" s="61">
        <f t="shared" si="0"/>
        <v>24850</v>
      </c>
      <c r="L14" s="66">
        <v>3670</v>
      </c>
      <c r="M14" s="66">
        <f t="shared" si="1"/>
        <v>25690</v>
      </c>
      <c r="N14" s="64">
        <f t="shared" ref="N14:N16" si="6">(H14+J14+L14)/3</f>
        <v>3570</v>
      </c>
      <c r="O14" s="23">
        <f t="shared" si="3"/>
        <v>24990</v>
      </c>
    </row>
    <row r="15" spans="1:15" ht="187.5" x14ac:dyDescent="0.25">
      <c r="A15" s="22">
        <v>9</v>
      </c>
      <c r="B15" s="35" t="s">
        <v>75</v>
      </c>
      <c r="C15" s="35" t="s">
        <v>77</v>
      </c>
      <c r="D15" s="35" t="s">
        <v>22</v>
      </c>
      <c r="E15" s="35" t="s">
        <v>24</v>
      </c>
      <c r="F15" s="59" t="s">
        <v>48</v>
      </c>
      <c r="G15" s="31">
        <v>3</v>
      </c>
      <c r="H15" s="23">
        <v>12560</v>
      </c>
      <c r="I15" s="61">
        <f t="shared" si="5"/>
        <v>37680</v>
      </c>
      <c r="J15" s="23">
        <v>13000</v>
      </c>
      <c r="K15" s="61">
        <f t="shared" si="0"/>
        <v>39000</v>
      </c>
      <c r="L15" s="66">
        <v>13190</v>
      </c>
      <c r="M15" s="66">
        <f t="shared" si="1"/>
        <v>39570</v>
      </c>
      <c r="N15" s="64">
        <f t="shared" si="6"/>
        <v>12916.666666666666</v>
      </c>
      <c r="O15" s="23">
        <f t="shared" si="3"/>
        <v>38750</v>
      </c>
    </row>
    <row r="16" spans="1:15" ht="168.75" x14ac:dyDescent="0.25">
      <c r="A16" s="22">
        <v>10</v>
      </c>
      <c r="B16" s="35" t="s">
        <v>76</v>
      </c>
      <c r="C16" s="35" t="s">
        <v>78</v>
      </c>
      <c r="D16" s="35" t="s">
        <v>22</v>
      </c>
      <c r="E16" s="35" t="s">
        <v>24</v>
      </c>
      <c r="F16" s="59" t="s">
        <v>48</v>
      </c>
      <c r="G16" s="31">
        <v>5</v>
      </c>
      <c r="H16" s="23">
        <v>13050</v>
      </c>
      <c r="I16" s="61">
        <f t="shared" si="5"/>
        <v>65250</v>
      </c>
      <c r="J16" s="23">
        <v>13450</v>
      </c>
      <c r="K16" s="61">
        <f t="shared" si="0"/>
        <v>67250</v>
      </c>
      <c r="L16" s="66">
        <v>13700</v>
      </c>
      <c r="M16" s="66">
        <f t="shared" si="1"/>
        <v>68500</v>
      </c>
      <c r="N16" s="64">
        <f t="shared" si="6"/>
        <v>13400</v>
      </c>
      <c r="O16" s="23">
        <f t="shared" si="3"/>
        <v>67000</v>
      </c>
    </row>
    <row r="17" spans="1:17" ht="68.25" customHeight="1" x14ac:dyDescent="0.25">
      <c r="A17" s="22">
        <v>11</v>
      </c>
      <c r="B17" s="35" t="s">
        <v>39</v>
      </c>
      <c r="C17" s="35" t="s">
        <v>65</v>
      </c>
      <c r="D17" s="35" t="s">
        <v>22</v>
      </c>
      <c r="E17" s="35" t="s">
        <v>24</v>
      </c>
      <c r="F17" s="59" t="s">
        <v>48</v>
      </c>
      <c r="G17" s="31">
        <v>1</v>
      </c>
      <c r="H17" s="23">
        <v>214</v>
      </c>
      <c r="I17" s="61">
        <f t="shared" si="5"/>
        <v>214</v>
      </c>
      <c r="J17" s="23">
        <v>200</v>
      </c>
      <c r="K17" s="61">
        <f t="shared" ref="K17:K21" si="7">J17*G17</f>
        <v>200</v>
      </c>
      <c r="L17" s="66">
        <v>190</v>
      </c>
      <c r="M17" s="66">
        <f t="shared" ref="M17:M21" si="8">L17*G17</f>
        <v>190</v>
      </c>
      <c r="N17" s="64">
        <f>(H17+J17+L17)/3</f>
        <v>201.33333333333334</v>
      </c>
      <c r="O17" s="23">
        <f t="shared" si="3"/>
        <v>201.33333333333334</v>
      </c>
    </row>
    <row r="18" spans="1:17" ht="66.75" customHeight="1" x14ac:dyDescent="0.25">
      <c r="A18" s="22">
        <v>12</v>
      </c>
      <c r="B18" s="35" t="s">
        <v>40</v>
      </c>
      <c r="C18" s="35" t="s">
        <v>66</v>
      </c>
      <c r="D18" s="35" t="s">
        <v>22</v>
      </c>
      <c r="E18" s="35" t="s">
        <v>24</v>
      </c>
      <c r="F18" s="59" t="s">
        <v>48</v>
      </c>
      <c r="G18" s="9">
        <v>37</v>
      </c>
      <c r="H18" s="23">
        <v>160</v>
      </c>
      <c r="I18" s="61">
        <f t="shared" si="5"/>
        <v>5920</v>
      </c>
      <c r="J18" s="23">
        <v>175</v>
      </c>
      <c r="K18" s="61">
        <f t="shared" si="7"/>
        <v>6475</v>
      </c>
      <c r="L18" s="66">
        <v>164</v>
      </c>
      <c r="M18" s="66">
        <f t="shared" si="8"/>
        <v>6068</v>
      </c>
      <c r="N18" s="64">
        <f>(H18+J18+L18)/3</f>
        <v>166.33333333333334</v>
      </c>
      <c r="O18" s="23">
        <f t="shared" si="3"/>
        <v>6154.333333333333</v>
      </c>
    </row>
    <row r="19" spans="1:17" ht="63.75" customHeight="1" x14ac:dyDescent="0.25">
      <c r="A19" s="22">
        <v>13</v>
      </c>
      <c r="B19" s="35" t="s">
        <v>58</v>
      </c>
      <c r="C19" s="35" t="s">
        <v>67</v>
      </c>
      <c r="D19" s="35" t="s">
        <v>22</v>
      </c>
      <c r="E19" s="35" t="s">
        <v>24</v>
      </c>
      <c r="F19" s="59" t="s">
        <v>48</v>
      </c>
      <c r="G19" s="31">
        <v>2</v>
      </c>
      <c r="H19" s="23">
        <v>5160</v>
      </c>
      <c r="I19" s="61">
        <f t="shared" si="5"/>
        <v>10320</v>
      </c>
      <c r="J19" s="23">
        <v>5340</v>
      </c>
      <c r="K19" s="61">
        <f>J19*G19</f>
        <v>10680</v>
      </c>
      <c r="L19" s="66">
        <v>5470</v>
      </c>
      <c r="M19" s="66">
        <f>L19*G19</f>
        <v>10940</v>
      </c>
      <c r="N19" s="64">
        <f>(H19+J19+L19)/3</f>
        <v>5323.333333333333</v>
      </c>
      <c r="O19" s="23">
        <f t="shared" si="3"/>
        <v>10646.666666666666</v>
      </c>
    </row>
    <row r="20" spans="1:17" ht="65.25" customHeight="1" x14ac:dyDescent="0.25">
      <c r="A20" s="22">
        <v>14</v>
      </c>
      <c r="B20" s="35" t="s">
        <v>41</v>
      </c>
      <c r="C20" s="35" t="s">
        <v>68</v>
      </c>
      <c r="D20" s="35" t="s">
        <v>22</v>
      </c>
      <c r="E20" s="35" t="s">
        <v>24</v>
      </c>
      <c r="F20" s="59" t="s">
        <v>48</v>
      </c>
      <c r="G20" s="31">
        <v>2</v>
      </c>
      <c r="H20" s="23">
        <v>960</v>
      </c>
      <c r="I20" s="61">
        <f t="shared" si="4"/>
        <v>1920</v>
      </c>
      <c r="J20" s="23">
        <v>1030</v>
      </c>
      <c r="K20" s="61">
        <f t="shared" si="7"/>
        <v>2060</v>
      </c>
      <c r="L20" s="66">
        <v>1070</v>
      </c>
      <c r="M20" s="66">
        <f t="shared" si="8"/>
        <v>2140</v>
      </c>
      <c r="N20" s="64">
        <f t="shared" ref="N20:N21" si="9">(H20+J20+L20)/3</f>
        <v>1020</v>
      </c>
      <c r="O20" s="23">
        <f t="shared" ref="O20:O21" si="10">(I20+K20+M20)/3</f>
        <v>2040</v>
      </c>
    </row>
    <row r="21" spans="1:17" ht="129" customHeight="1" x14ac:dyDescent="0.25">
      <c r="A21" s="22">
        <v>15</v>
      </c>
      <c r="B21" s="35" t="s">
        <v>42</v>
      </c>
      <c r="C21" s="35" t="s">
        <v>54</v>
      </c>
      <c r="D21" s="35" t="s">
        <v>37</v>
      </c>
      <c r="E21" s="35" t="s">
        <v>24</v>
      </c>
      <c r="F21" s="59" t="s">
        <v>48</v>
      </c>
      <c r="G21" s="31">
        <v>1</v>
      </c>
      <c r="H21" s="23">
        <v>9720</v>
      </c>
      <c r="I21" s="61">
        <f t="shared" si="4"/>
        <v>9720</v>
      </c>
      <c r="J21" s="23">
        <v>9950</v>
      </c>
      <c r="K21" s="61">
        <f t="shared" si="7"/>
        <v>9950</v>
      </c>
      <c r="L21" s="66">
        <v>10070</v>
      </c>
      <c r="M21" s="66">
        <f t="shared" si="8"/>
        <v>10070</v>
      </c>
      <c r="N21" s="64">
        <f t="shared" si="9"/>
        <v>9913.3333333333339</v>
      </c>
      <c r="O21" s="23">
        <f t="shared" si="10"/>
        <v>9913.3333333333339</v>
      </c>
    </row>
    <row r="22" spans="1:17" ht="120" customHeight="1" x14ac:dyDescent="0.25">
      <c r="A22" s="22">
        <v>16</v>
      </c>
      <c r="B22" s="35" t="s">
        <v>47</v>
      </c>
      <c r="C22" s="35" t="s">
        <v>69</v>
      </c>
      <c r="D22" s="49" t="s">
        <v>85</v>
      </c>
      <c r="E22" s="35" t="s">
        <v>24</v>
      </c>
      <c r="F22" s="8" t="s">
        <v>48</v>
      </c>
      <c r="G22" s="9">
        <v>3</v>
      </c>
      <c r="H22" s="63">
        <v>20430</v>
      </c>
      <c r="I22" s="61">
        <f>G22*H22</f>
        <v>61290</v>
      </c>
      <c r="J22" s="23">
        <v>21000</v>
      </c>
      <c r="K22" s="61">
        <f>J22*G22</f>
        <v>63000</v>
      </c>
      <c r="L22" s="66">
        <v>21450</v>
      </c>
      <c r="M22" s="66">
        <f>L22*G22</f>
        <v>64350</v>
      </c>
      <c r="N22" s="64">
        <f>(H22+J22+L22)/3</f>
        <v>20960</v>
      </c>
      <c r="O22" s="23">
        <f>(I22+K22+M22)/3</f>
        <v>62880</v>
      </c>
    </row>
    <row r="23" spans="1:17" ht="81.75" customHeight="1" x14ac:dyDescent="0.25">
      <c r="A23" s="22">
        <v>17</v>
      </c>
      <c r="B23" s="35" t="s">
        <v>43</v>
      </c>
      <c r="C23" s="35" t="s">
        <v>59</v>
      </c>
      <c r="D23" s="35" t="s">
        <v>38</v>
      </c>
      <c r="E23" s="35" t="s">
        <v>24</v>
      </c>
      <c r="F23" s="8" t="s">
        <v>48</v>
      </c>
      <c r="G23" s="31">
        <v>4</v>
      </c>
      <c r="H23" s="63">
        <v>6730</v>
      </c>
      <c r="I23" s="61">
        <f>G23*H23</f>
        <v>26920</v>
      </c>
      <c r="J23" s="23">
        <v>7030</v>
      </c>
      <c r="K23" s="61">
        <f>J23*G23</f>
        <v>28120</v>
      </c>
      <c r="L23" s="66">
        <v>7200</v>
      </c>
      <c r="M23" s="66">
        <f>L23*G23</f>
        <v>28800</v>
      </c>
      <c r="N23" s="64">
        <f>(H23+J23+L23)/3</f>
        <v>6986.666666666667</v>
      </c>
      <c r="O23" s="23">
        <f>(I23+K23+M23)/3</f>
        <v>27946.666666666668</v>
      </c>
    </row>
    <row r="24" spans="1:17" ht="18.75" x14ac:dyDescent="0.3">
      <c r="A24" s="22"/>
      <c r="B24" s="7" t="s">
        <v>31</v>
      </c>
      <c r="C24" s="7"/>
      <c r="D24" s="7"/>
      <c r="E24" s="68"/>
      <c r="F24" s="8"/>
      <c r="G24" s="9"/>
      <c r="H24" s="23"/>
      <c r="I24" s="69">
        <f>SUM(I7:I23)</f>
        <v>2256264</v>
      </c>
      <c r="J24" s="23"/>
      <c r="K24" s="69">
        <f>SUM(K7:K23)</f>
        <v>2318165</v>
      </c>
      <c r="L24" s="23"/>
      <c r="M24" s="69">
        <f>SUM(M7:M23)</f>
        <v>2368218</v>
      </c>
      <c r="N24" s="23"/>
      <c r="O24" s="69">
        <f>SUM(O7:O23)</f>
        <v>2314215.666666667</v>
      </c>
    </row>
    <row r="25" spans="1:17" ht="18.75" x14ac:dyDescent="0.3">
      <c r="A25" s="6"/>
      <c r="B25" s="18"/>
      <c r="C25" s="18"/>
      <c r="D25" s="18"/>
      <c r="E25" s="70"/>
      <c r="F25" s="19"/>
      <c r="G25" s="20"/>
      <c r="H25" s="20"/>
      <c r="I25" s="14"/>
      <c r="J25" s="20"/>
      <c r="K25" s="14"/>
      <c r="L25" s="20"/>
      <c r="M25" s="14"/>
      <c r="N25" s="20"/>
      <c r="O25" s="14"/>
    </row>
    <row r="26" spans="1:17" s="26" customFormat="1" ht="18.75" x14ac:dyDescent="0.25">
      <c r="A26" s="25"/>
      <c r="B26" s="73" t="s">
        <v>7</v>
      </c>
      <c r="C26" s="73"/>
      <c r="D26" s="73"/>
      <c r="E26" s="73"/>
      <c r="F26" s="16"/>
      <c r="G26" s="13"/>
      <c r="H26" s="13"/>
      <c r="I26" s="13"/>
      <c r="J26" s="13"/>
      <c r="K26" s="13"/>
      <c r="L26" s="74"/>
      <c r="M26" s="74"/>
      <c r="N26" s="74" t="s">
        <v>10</v>
      </c>
      <c r="O26" s="74"/>
      <c r="P26" s="25"/>
      <c r="Q26" s="25"/>
    </row>
    <row r="27" spans="1:17" customFormat="1" ht="18.75" x14ac:dyDescent="0.3">
      <c r="A27" s="27"/>
      <c r="B27" s="12"/>
      <c r="C27" s="12"/>
      <c r="D27" s="21"/>
      <c r="E27" s="21"/>
      <c r="F27" s="12"/>
      <c r="G27" s="14"/>
      <c r="H27" s="14"/>
      <c r="I27" s="14"/>
      <c r="J27" s="14"/>
      <c r="K27" s="14"/>
      <c r="L27" s="14"/>
      <c r="M27" s="14"/>
      <c r="N27" s="14"/>
      <c r="O27" s="14"/>
      <c r="P27" s="27"/>
      <c r="Q27" s="27"/>
    </row>
    <row r="28" spans="1:17" customFormat="1" ht="37.5" customHeight="1" x14ac:dyDescent="0.3">
      <c r="A28" s="27"/>
      <c r="B28" s="73" t="s">
        <v>1</v>
      </c>
      <c r="C28" s="73"/>
      <c r="D28" s="12"/>
      <c r="E28" s="12"/>
      <c r="F28" s="12"/>
      <c r="G28" s="14"/>
      <c r="H28" s="14"/>
      <c r="I28" s="14"/>
      <c r="J28" s="14"/>
      <c r="K28" s="14"/>
      <c r="L28" s="15"/>
      <c r="M28" s="15"/>
      <c r="N28" s="15"/>
      <c r="O28" s="15"/>
      <c r="P28" s="27"/>
      <c r="Q28" s="27"/>
    </row>
    <row r="29" spans="1:17" customFormat="1" ht="32.25" customHeight="1" x14ac:dyDescent="0.3">
      <c r="A29" s="27"/>
      <c r="B29" s="73" t="s">
        <v>0</v>
      </c>
      <c r="C29" s="73"/>
      <c r="D29" s="12"/>
      <c r="E29" s="12"/>
      <c r="F29" s="12"/>
      <c r="G29" s="14"/>
      <c r="H29" s="14"/>
      <c r="I29" s="14"/>
      <c r="J29" s="14"/>
      <c r="K29" s="14"/>
      <c r="L29" s="74"/>
      <c r="M29" s="74"/>
      <c r="N29" s="74" t="s">
        <v>11</v>
      </c>
      <c r="O29" s="74"/>
      <c r="P29" s="27"/>
      <c r="Q29" s="27"/>
    </row>
    <row r="30" spans="1:17" customFormat="1" ht="32.25" customHeight="1" x14ac:dyDescent="0.3">
      <c r="A30" s="27"/>
      <c r="B30" s="73" t="s">
        <v>89</v>
      </c>
      <c r="C30" s="73"/>
      <c r="D30" s="73"/>
      <c r="E30" s="73"/>
      <c r="F30" s="73"/>
      <c r="G30" s="14"/>
      <c r="H30" s="14"/>
      <c r="I30" s="14"/>
      <c r="J30" s="14"/>
      <c r="K30" s="14"/>
      <c r="L30" s="14"/>
      <c r="M30" s="14"/>
      <c r="N30" s="74" t="s">
        <v>90</v>
      </c>
      <c r="O30" s="74"/>
      <c r="P30" s="27"/>
      <c r="Q30" s="27"/>
    </row>
    <row r="31" spans="1:17" customFormat="1" ht="35.25" customHeight="1" x14ac:dyDescent="0.3">
      <c r="A31" s="27"/>
      <c r="B31" s="73" t="s">
        <v>16</v>
      </c>
      <c r="C31" s="73"/>
      <c r="D31" s="73"/>
      <c r="E31" s="73"/>
      <c r="F31" s="16"/>
      <c r="G31" s="13"/>
      <c r="H31" s="13"/>
      <c r="I31" s="13"/>
      <c r="J31" s="13"/>
      <c r="K31" s="13"/>
      <c r="L31" s="74"/>
      <c r="M31" s="74"/>
      <c r="N31" s="74" t="s">
        <v>12</v>
      </c>
      <c r="O31" s="74"/>
      <c r="P31" s="27"/>
      <c r="Q31" s="27"/>
    </row>
    <row r="32" spans="1:17" customFormat="1" ht="28.5" customHeight="1" x14ac:dyDescent="0.3">
      <c r="A32" s="27"/>
      <c r="B32" s="73" t="s">
        <v>9</v>
      </c>
      <c r="C32" s="73"/>
      <c r="D32" s="73"/>
      <c r="E32" s="73"/>
      <c r="F32" s="73"/>
      <c r="G32" s="16"/>
      <c r="H32" s="16"/>
      <c r="I32" s="16"/>
      <c r="J32" s="16"/>
      <c r="K32" s="16"/>
      <c r="L32" s="74"/>
      <c r="M32" s="74"/>
      <c r="N32" s="74" t="s">
        <v>13</v>
      </c>
      <c r="O32" s="74"/>
      <c r="P32" s="27"/>
      <c r="Q32" s="27"/>
    </row>
    <row r="33" spans="1:17" customFormat="1" ht="36.75" customHeight="1" x14ac:dyDescent="0.3">
      <c r="A33" s="27"/>
      <c r="B33" s="73" t="s">
        <v>2</v>
      </c>
      <c r="C33" s="73"/>
      <c r="D33" s="73"/>
      <c r="E33" s="73"/>
      <c r="F33" s="73"/>
      <c r="G33" s="16"/>
      <c r="H33" s="16"/>
      <c r="I33" s="16"/>
      <c r="J33" s="16"/>
      <c r="K33" s="16"/>
      <c r="L33" s="74"/>
      <c r="M33" s="74"/>
      <c r="N33" s="74" t="s">
        <v>14</v>
      </c>
      <c r="O33" s="74"/>
      <c r="P33" s="27"/>
      <c r="Q33" s="27"/>
    </row>
    <row r="34" spans="1:17" customFormat="1" ht="39.75" customHeight="1" x14ac:dyDescent="0.3">
      <c r="A34" s="27"/>
      <c r="B34" s="73" t="s">
        <v>3</v>
      </c>
      <c r="C34" s="73"/>
      <c r="D34" s="73"/>
      <c r="E34" s="73"/>
      <c r="F34" s="16"/>
      <c r="G34" s="14"/>
      <c r="H34" s="14"/>
      <c r="I34" s="14"/>
      <c r="J34" s="14"/>
      <c r="K34" s="14"/>
      <c r="L34" s="74"/>
      <c r="M34" s="74"/>
      <c r="N34" s="74" t="s">
        <v>15</v>
      </c>
      <c r="O34" s="74"/>
      <c r="P34" s="27"/>
      <c r="Q34" s="27"/>
    </row>
    <row r="35" spans="1:17" x14ac:dyDescent="0.25">
      <c r="B35" s="75"/>
      <c r="C35" s="75"/>
      <c r="D35" s="75"/>
      <c r="E35" s="75"/>
      <c r="F35" s="3"/>
    </row>
    <row r="36" spans="1:17" x14ac:dyDescent="0.25">
      <c r="B36" s="1"/>
      <c r="C36" s="1"/>
      <c r="D36" s="1"/>
      <c r="E36" s="1"/>
      <c r="F36" s="1"/>
    </row>
    <row r="37" spans="1:17" x14ac:dyDescent="0.25">
      <c r="B37" s="75"/>
      <c r="C37" s="75"/>
      <c r="D37" s="75"/>
      <c r="E37" s="75"/>
      <c r="F37" s="3"/>
    </row>
    <row r="38" spans="1:17" x14ac:dyDescent="0.25">
      <c r="B38" s="1"/>
      <c r="C38" s="1"/>
      <c r="D38" s="1"/>
      <c r="E38" s="1"/>
      <c r="F38" s="1"/>
    </row>
    <row r="40" spans="1:17" x14ac:dyDescent="0.25">
      <c r="B40" s="1"/>
      <c r="C40" s="1"/>
      <c r="D40" s="1"/>
      <c r="E40" s="1"/>
      <c r="F40" s="1"/>
    </row>
  </sheetData>
  <mergeCells count="25">
    <mergeCell ref="B1:O1"/>
    <mergeCell ref="B2:I5"/>
    <mergeCell ref="B26:E26"/>
    <mergeCell ref="L26:M26"/>
    <mergeCell ref="L29:M29"/>
    <mergeCell ref="B30:F30"/>
    <mergeCell ref="B35:E35"/>
    <mergeCell ref="B37:E37"/>
    <mergeCell ref="B32:F32"/>
    <mergeCell ref="B31:E31"/>
    <mergeCell ref="B33:F33"/>
    <mergeCell ref="B34:E34"/>
    <mergeCell ref="N26:O26"/>
    <mergeCell ref="N29:O29"/>
    <mergeCell ref="N30:O30"/>
    <mergeCell ref="N31:O31"/>
    <mergeCell ref="N32:O32"/>
    <mergeCell ref="L34:M34"/>
    <mergeCell ref="N34:O34"/>
    <mergeCell ref="B28:C28"/>
    <mergeCell ref="B29:C29"/>
    <mergeCell ref="N33:O33"/>
    <mergeCell ref="L31:M31"/>
    <mergeCell ref="L32:M32"/>
    <mergeCell ref="L33:M33"/>
  </mergeCells>
  <pageMargins left="0.25" right="0.25" top="0.75" bottom="0.75" header="0.3" footer="0.3"/>
  <pageSetup paperSize="9" scale="52"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реагенти</vt:lpstr>
      <vt:lpstr>пластик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2023-06-20T12:33:54Z</dcterms:modified>
</cp:coreProperties>
</file>