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0"/>
  </bookViews>
  <sheets>
    <sheet name="Rotem 2023" sheetId="1" r:id="rId1"/>
    <sheet name="TOP 2023" sheetId="2" r:id="rId2"/>
    <sheet name="Лист1" sheetId="3" r:id="rId3"/>
  </sheets>
  <definedNames>
    <definedName name="_xlnm.Print_Area" localSheetId="0">'Rotem 2023'!$A$2:$X$12</definedName>
    <definedName name="_xlnm.Print_Area" localSheetId="1">'TOP 2023'!$B$2:$F$14</definedName>
    <definedName name="_xlnm.Print_Area" localSheetId="0">'Rotem 2023'!$B$2:$X$25</definedName>
    <definedName name="_xlnm.Print_Area" localSheetId="1">'TOP 2023'!$B$2:$F$14</definedName>
  </definedNames>
  <calcPr fullCalcOnLoad="1"/>
</workbook>
</file>

<file path=xl/sharedStrings.xml><?xml version="1.0" encoding="utf-8"?>
<sst xmlns="http://schemas.openxmlformats.org/spreadsheetml/2006/main" count="281" uniqueCount="109">
  <si>
    <t>Медико-технічне завдання на реагенти для Українського Референс-центру з клінічної лабораторної діагностики та метрології в 2021 році</t>
  </si>
  <si>
    <t xml:space="preserve"> №з/п</t>
  </si>
  <si>
    <t>Назва реактиву, або еквівалент</t>
  </si>
  <si>
    <t>Од. вим.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</si>
  <si>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</si>
  <si>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</si>
  <si>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</si>
  <si>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</si>
  <si>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</si>
  <si>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</si>
  <si>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</si>
  <si>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</si>
  <si>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 xml:space="preserve">      Заг.       к-сть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</si>
  <si>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</si>
  <si>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</si>
  <si>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</si>
  <si>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</si>
  <si>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</si>
  <si>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</si>
  <si>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</si>
  <si>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</si>
  <si>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</si>
  <si>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Реагенти до автоматичного коагулометра ACL ELITE Pro (закрита система):</t>
  </si>
  <si>
    <t>РТ-Фібриноген HS Plus HemosIL</t>
  </si>
  <si>
    <t>уп.</t>
  </si>
  <si>
    <t>Код ДК 021:2015 – 33696500-0 Лабораторні реактиви</t>
  </si>
  <si>
    <t>Декларація про відповідність №133</t>
  </si>
  <si>
    <t>30539 Набір реагентів для визначення
протромбінового часу</t>
  </si>
  <si>
    <t>5-6 місяців</t>
  </si>
  <si>
    <t>АЧТЧ-СинтАсіл HemosIL</t>
  </si>
  <si>
    <t>30592 Активований частковий тромбопластиновий час IVD, набір, аналіз утворення згустку, експрес-аналіз</t>
  </si>
  <si>
    <t>Фібриноген-С XL HemosIL</t>
  </si>
  <si>
    <t>30541 Набір реагентів для визначення
Фібриногену</t>
  </si>
  <si>
    <t>Тромбіновий час HemosIL</t>
  </si>
  <si>
    <t>30540 Набір реагентів для визначення
тромбінового часу</t>
  </si>
  <si>
    <t>Ротор ACL</t>
  </si>
  <si>
    <t>Декларація про відповідність №134</t>
  </si>
  <si>
    <t>61032 Кювету для лабораторного аналізатора ІВД, одноразового використання</t>
  </si>
  <si>
    <t>Чашечки для плазми 0,5 мл</t>
  </si>
  <si>
    <t>61033 Кювету для лабораторного аналізатора ІВД, багаторазового використання</t>
  </si>
  <si>
    <t>Реагентна емульсія Wash-R  HemosIL(1л)</t>
  </si>
  <si>
    <t xml:space="preserve">62507 Миючий засіб ІВД, </t>
  </si>
  <si>
    <t>Миючий розчин (Clean A)  HemosIL</t>
  </si>
  <si>
    <t>Миючий агент (Clean В) HemosIL</t>
  </si>
  <si>
    <t>Розчинник факторів HemosIL</t>
  </si>
  <si>
    <t>58208 Буферний розчинник зразків ІВД, для ручного аналізу</t>
  </si>
  <si>
    <t>Калібраційна плазма HemosIL</t>
  </si>
  <si>
    <t>30505 Білок плазми крові IVD, калібратор</t>
  </si>
  <si>
    <t>Плазма контрольна норма HemosIL</t>
  </si>
  <si>
    <t>30506 Білок плазми крові IVD, контрольний матеріал</t>
  </si>
  <si>
    <t>Реагенти до автоматичного коагулометра ACL ТОР 300 (закрита система):</t>
  </si>
  <si>
    <t>Промивний розчин 4 літри HemosIL</t>
  </si>
  <si>
    <t>Заступник головного лікаря з медичної частини НДСЛ "ОХМАТДИТ" МОЗ України</t>
  </si>
  <si>
    <t>Т.П. Іванова</t>
  </si>
  <si>
    <t>Завідувач Українського Референс-центру з клінічної лабораторної діагностики та метрології</t>
  </si>
  <si>
    <t>В.Г. Яновська</t>
  </si>
  <si>
    <t>Завідувач відділу біохімічних дослідженнь досліджень</t>
  </si>
  <si>
    <t>А.С. Закусило</t>
  </si>
  <si>
    <t>Рекомбіпластин 2G (5 х 20 мл) HemosIL</t>
  </si>
  <si>
    <t xml:space="preserve">Ціна грн., з ПДВ </t>
  </si>
  <si>
    <t xml:space="preserve"> К-сть</t>
  </si>
  <si>
    <t>Реагенти до Аналізатору гемостазу ROTEM Delta (закрита система):</t>
  </si>
  <si>
    <t>Декларація про відповідність №141</t>
  </si>
  <si>
    <t>star-tem системний реагент</t>
  </si>
  <si>
    <t>in-tem системний реагент</t>
  </si>
  <si>
    <t>r ex-tem системний реагент</t>
  </si>
  <si>
    <t>fib-tem системний реагент</t>
  </si>
  <si>
    <t>ROTROL N контроль норма</t>
  </si>
  <si>
    <t xml:space="preserve">ROTROL P контроль патологія </t>
  </si>
  <si>
    <t>Завідувач лабораторії медико-генетичного центру</t>
  </si>
  <si>
    <t>Н.В. Ольхович</t>
  </si>
  <si>
    <t xml:space="preserve">Цінова пропозиція фірми №2,  без ПДВ </t>
  </si>
  <si>
    <t>PT-Фібриноген HS Plus HemosIL</t>
  </si>
  <si>
    <t>пак</t>
  </si>
  <si>
    <t>Кювети ACL TOP</t>
  </si>
  <si>
    <t>Д-Дімер високочутливий HemosIL</t>
  </si>
  <si>
    <t xml:space="preserve">Контроль Д-Дімер (рідкий) HemosIL </t>
  </si>
  <si>
    <t>Антитромбін рідкий (4,5 мл) HemosIL</t>
  </si>
  <si>
    <t>Контроль спецтести рівень 1 HemosIL</t>
  </si>
  <si>
    <t>33155 Активізований комплекс для вимірювання часу згортання цільної крові</t>
  </si>
  <si>
    <t>Члени робочої групи: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</si>
  <si>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</si>
  <si>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</si>
  <si>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</si>
  <si>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</si>
  <si>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</si>
  <si>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</si>
  <si>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Медичний директор з медичних питань НДСЛ "ОХМАТДИТ" МОЗ України</t>
  </si>
  <si>
    <t>Медичний директор НДСЛ "ОХМАТДИТ" МОЗ України</t>
  </si>
  <si>
    <t>Т.П.Іванова</t>
  </si>
  <si>
    <t xml:space="preserve">О.В. Виставних </t>
  </si>
  <si>
    <t>Медико-технічне завдання на реагенти для Українського Референс-центру з клінічної лабораторної діагностики та метрології в 2024 році</t>
  </si>
  <si>
    <t>ap-tem системний реагент</t>
  </si>
  <si>
    <t xml:space="preserve">ОБГРУНТУВАННЯ </t>
  </si>
  <si>
    <t>Фасування/Дозування</t>
  </si>
  <si>
    <t>Од.вим.</t>
  </si>
  <si>
    <t>Загальна кількість</t>
  </si>
  <si>
    <t>Національний класифікатор України Єдиний закупівельний словник ДК 021:2015</t>
  </si>
  <si>
    <t>Національний класифікатор України Класифікатор медичних виробів НК 024:2019</t>
  </si>
  <si>
    <t>ЛОТ  - Реагенти для автоматической системи для ID-карт IH-500 (закрита система):</t>
  </si>
  <si>
    <t>1</t>
  </si>
  <si>
    <t>009290</t>
  </si>
  <si>
    <t>10 штативів 60Х700 мкл</t>
  </si>
  <si>
    <t>паков</t>
  </si>
  <si>
    <t xml:space="preserve">Код ДК 021:2015 -33696500-0-Лабораторні реактиви </t>
  </si>
  <si>
    <t>Код  58237 Буферний розчинник зразків ІВД, автоматичні/напівавтоматичні</t>
  </si>
  <si>
    <t>Декларація про відповідність №UA .TR.754.DM/002-13-07-2016-v.2 від 23.03.2018, термін дії необмежений</t>
  </si>
  <si>
    <t>Розчинник ID-Diluent 2, або аналог10 штативів 60Х700 мкл</t>
  </si>
  <si>
    <t>Загальна вартість: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</si>
</sst>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General"/>
  </numFmts>
  <fonts count="7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1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1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1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53" fillId="20" borderId="1" applyNumberFormat="0" applyAlignment="0" applyProtection="0"/>
    <xf numFmtId="9" fontId="0" fillId="0" borderId="0" applyFill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0" fillId="32" borderId="8" applyNumberFormat="0" applyFon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33">
      <alignment/>
      <protection/>
    </xf>
    <xf numFmtId="1" fontId="1" fillId="0" borderId="10" xfId="33" applyNumberFormat="1" applyBorder="1">
      <alignment/>
      <protection/>
    </xf>
    <xf numFmtId="0" fontId="1" fillId="0" borderId="0" xfId="33" applyFill="1">
      <alignment/>
      <protection/>
    </xf>
    <xf numFmtId="0" fontId="1" fillId="0" borderId="0" xfId="33" applyFont="1" applyAlignment="1">
      <alignment/>
      <protection/>
    </xf>
    <xf numFmtId="49" fontId="3" fillId="0" borderId="11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1" fontId="4" fillId="0" borderId="11" xfId="33" applyNumberFormat="1" applyFont="1" applyBorder="1" applyAlignment="1">
      <alignment horizontal="center" vertical="center" wrapText="1"/>
      <protection/>
    </xf>
    <xf numFmtId="1" fontId="5" fillId="0" borderId="11" xfId="33" applyNumberFormat="1" applyFont="1" applyBorder="1" applyAlignment="1">
      <alignment horizontal="center" vertical="center" wrapText="1"/>
      <protection/>
    </xf>
    <xf numFmtId="1" fontId="6" fillId="0" borderId="11" xfId="33" applyNumberFormat="1" applyFont="1" applyBorder="1" applyAlignment="1">
      <alignment horizontal="center" vertical="center" wrapText="1"/>
      <protection/>
    </xf>
    <xf numFmtId="1" fontId="7" fillId="0" borderId="11" xfId="33" applyNumberFormat="1" applyFont="1" applyBorder="1" applyAlignment="1">
      <alignment horizontal="center" vertical="center" wrapText="1"/>
      <protection/>
    </xf>
    <xf numFmtId="1" fontId="8" fillId="0" borderId="11" xfId="33" applyNumberFormat="1" applyFont="1" applyBorder="1" applyAlignment="1">
      <alignment horizontal="center" vertical="center" wrapText="1"/>
      <protection/>
    </xf>
    <xf numFmtId="1" fontId="3" fillId="0" borderId="11" xfId="33" applyNumberFormat="1" applyFont="1" applyBorder="1" applyAlignment="1">
      <alignment horizontal="center" vertical="center" wrapText="1"/>
      <protection/>
    </xf>
    <xf numFmtId="2" fontId="3" fillId="0" borderId="11" xfId="33" applyNumberFormat="1" applyFont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2" fontId="3" fillId="33" borderId="11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49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0" fillId="0" borderId="0" xfId="33" applyFont="1" applyAlignment="1">
      <alignment/>
      <protection/>
    </xf>
    <xf numFmtId="0" fontId="11" fillId="0" borderId="0" xfId="33" applyFont="1" applyAlignment="1">
      <alignment/>
      <protection/>
    </xf>
    <xf numFmtId="0" fontId="11" fillId="33" borderId="11" xfId="33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49" fontId="12" fillId="0" borderId="11" xfId="33" applyNumberFormat="1" applyFont="1" applyBorder="1" applyAlignment="1">
      <alignment horizontal="center" vertical="center"/>
      <protection/>
    </xf>
    <xf numFmtId="0" fontId="13" fillId="0" borderId="13" xfId="33" applyFont="1" applyBorder="1">
      <alignment/>
      <protection/>
    </xf>
    <xf numFmtId="1" fontId="11" fillId="0" borderId="10" xfId="33" applyNumberFormat="1" applyFont="1" applyBorder="1" applyAlignment="1">
      <alignment horizontal="center" vertical="center"/>
      <protection/>
    </xf>
    <xf numFmtId="2" fontId="11" fillId="0" borderId="13" xfId="33" applyNumberFormat="1" applyFont="1" applyBorder="1" applyAlignment="1">
      <alignment horizontal="center" vertical="center"/>
      <protection/>
    </xf>
    <xf numFmtId="2" fontId="11" fillId="0" borderId="10" xfId="33" applyNumberFormat="1" applyFont="1" applyBorder="1" applyAlignment="1">
      <alignment horizontal="center" vertical="center"/>
      <protection/>
    </xf>
    <xf numFmtId="2" fontId="12" fillId="0" borderId="11" xfId="33" applyNumberFormat="1" applyFont="1" applyBorder="1" applyAlignment="1">
      <alignment horizontal="center" vertical="center"/>
      <protection/>
    </xf>
    <xf numFmtId="2" fontId="11" fillId="0" borderId="11" xfId="33" applyNumberFormat="1" applyFont="1" applyBorder="1" applyAlignment="1">
      <alignment horizontal="center" vertical="center" wrapText="1"/>
      <protection/>
    </xf>
    <xf numFmtId="2" fontId="12" fillId="33" borderId="11" xfId="33" applyNumberFormat="1" applyFont="1" applyFill="1" applyBorder="1" applyAlignment="1">
      <alignment horizontal="center" vertical="center"/>
      <protection/>
    </xf>
    <xf numFmtId="0" fontId="11" fillId="0" borderId="14" xfId="33" applyFont="1" applyBorder="1" applyAlignment="1">
      <alignment horizontal="left" vertical="center" wrapText="1"/>
      <protection/>
    </xf>
    <xf numFmtId="49" fontId="14" fillId="0" borderId="11" xfId="33" applyNumberFormat="1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>
      <alignment horizontal="left" vertical="center" wrapText="1"/>
      <protection/>
    </xf>
    <xf numFmtId="0" fontId="11" fillId="0" borderId="0" xfId="33" applyFont="1" applyAlignment="1">
      <alignment horizontal="left" vertical="center" wrapText="1"/>
      <protection/>
    </xf>
    <xf numFmtId="0" fontId="13" fillId="0" borderId="0" xfId="33" applyFont="1">
      <alignment/>
      <protection/>
    </xf>
    <xf numFmtId="0" fontId="11" fillId="0" borderId="11" xfId="55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 applyProtection="1">
      <alignment horizontal="left" vertical="center" wrapText="1"/>
      <protection locked="0"/>
    </xf>
    <xf numFmtId="49" fontId="11" fillId="0" borderId="11" xfId="33" applyNumberFormat="1" applyFont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/>
      <protection/>
    </xf>
    <xf numFmtId="0" fontId="15" fillId="0" borderId="11" xfId="55" applyFont="1" applyFill="1" applyBorder="1" applyAlignment="1">
      <alignment horizontal="left" vertical="center" wrapText="1"/>
      <protection/>
    </xf>
    <xf numFmtId="49" fontId="2" fillId="0" borderId="11" xfId="33" applyNumberFormat="1" applyFont="1" applyBorder="1" applyAlignment="1">
      <alignment horizontal="center" vertical="center"/>
      <protection/>
    </xf>
    <xf numFmtId="0" fontId="0" fillId="0" borderId="13" xfId="33" applyFont="1" applyBorder="1">
      <alignment/>
      <protection/>
    </xf>
    <xf numFmtId="1" fontId="15" fillId="0" borderId="10" xfId="33" applyNumberFormat="1" applyFont="1" applyBorder="1" applyAlignment="1">
      <alignment horizontal="center" vertical="center"/>
      <protection/>
    </xf>
    <xf numFmtId="2" fontId="15" fillId="0" borderId="13" xfId="33" applyNumberFormat="1" applyFont="1" applyBorder="1" applyAlignment="1">
      <alignment horizontal="center" vertical="center"/>
      <protection/>
    </xf>
    <xf numFmtId="2" fontId="16" fillId="0" borderId="10" xfId="33" applyNumberFormat="1" applyFont="1" applyBorder="1" applyAlignment="1">
      <alignment horizontal="center" vertical="center" wrapText="1"/>
      <protection/>
    </xf>
    <xf numFmtId="2" fontId="2" fillId="0" borderId="11" xfId="33" applyNumberFormat="1" applyFont="1" applyBorder="1" applyAlignment="1">
      <alignment horizontal="center" vertical="center"/>
      <protection/>
    </xf>
    <xf numFmtId="2" fontId="2" fillId="33" borderId="11" xfId="33" applyNumberFormat="1" applyFont="1" applyFill="1" applyBorder="1" applyAlignment="1">
      <alignment horizontal="center" vertical="center"/>
      <protection/>
    </xf>
    <xf numFmtId="2" fontId="17" fillId="0" borderId="11" xfId="33" applyNumberFormat="1" applyFont="1" applyFill="1" applyBorder="1" applyAlignment="1">
      <alignment horizontal="center" vertical="center" wrapText="1"/>
      <protection/>
    </xf>
    <xf numFmtId="49" fontId="11" fillId="0" borderId="11" xfId="33" applyNumberFormat="1" applyFont="1" applyBorder="1" applyAlignment="1">
      <alignment horizontal="center" vertical="center" wrapText="1"/>
      <protection/>
    </xf>
    <xf numFmtId="2" fontId="17" fillId="0" borderId="11" xfId="33" applyNumberFormat="1" applyFont="1" applyBorder="1" applyAlignment="1">
      <alignment horizontal="center" vertical="center"/>
      <protection/>
    </xf>
    <xf numFmtId="2" fontId="18" fillId="0" borderId="11" xfId="33" applyNumberFormat="1" applyFont="1" applyBorder="1" applyAlignment="1">
      <alignment horizontal="center" vertical="center" wrapText="1"/>
      <protection/>
    </xf>
    <xf numFmtId="2" fontId="17" fillId="33" borderId="11" xfId="33" applyNumberFormat="1" applyFont="1" applyFill="1" applyBorder="1" applyAlignment="1">
      <alignment horizontal="center" vertical="center"/>
      <protection/>
    </xf>
    <xf numFmtId="49" fontId="19" fillId="0" borderId="11" xfId="33" applyNumberFormat="1" applyFont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left" vertical="center" wrapText="1"/>
      <protection/>
    </xf>
    <xf numFmtId="2" fontId="11" fillId="33" borderId="11" xfId="33" applyNumberFormat="1" applyFont="1" applyFill="1" applyBorder="1" applyAlignment="1">
      <alignment horizontal="left" vertical="center" wrapText="1"/>
      <protection/>
    </xf>
    <xf numFmtId="0" fontId="18" fillId="0" borderId="0" xfId="33" applyFont="1" applyAlignment="1">
      <alignment/>
      <protection/>
    </xf>
    <xf numFmtId="0" fontId="18" fillId="33" borderId="11" xfId="33" applyFont="1" applyFill="1" applyBorder="1" applyAlignment="1">
      <alignment horizontal="center" vertical="center"/>
      <protection/>
    </xf>
    <xf numFmtId="49" fontId="18" fillId="0" borderId="11" xfId="33" applyNumberFormat="1" applyFont="1" applyBorder="1" applyAlignment="1">
      <alignment horizontal="left" vertical="center" wrapText="1"/>
      <protection/>
    </xf>
    <xf numFmtId="49" fontId="17" fillId="0" borderId="11" xfId="33" applyNumberFormat="1" applyFont="1" applyBorder="1" applyAlignment="1">
      <alignment horizontal="center" vertical="center"/>
      <protection/>
    </xf>
    <xf numFmtId="1" fontId="13" fillId="0" borderId="10" xfId="33" applyNumberFormat="1" applyFont="1" applyBorder="1" applyAlignment="1">
      <alignment horizontal="center" vertical="center"/>
      <protection/>
    </xf>
    <xf numFmtId="2" fontId="13" fillId="0" borderId="13" xfId="33" applyNumberFormat="1" applyFont="1" applyBorder="1" applyAlignment="1">
      <alignment horizontal="center" vertical="center"/>
      <protection/>
    </xf>
    <xf numFmtId="2" fontId="12" fillId="0" borderId="10" xfId="33" applyNumberFormat="1" applyFont="1" applyBorder="1" applyAlignment="1">
      <alignment horizontal="center" vertical="center" wrapText="1"/>
      <protection/>
    </xf>
    <xf numFmtId="2" fontId="17" fillId="0" borderId="11" xfId="33" applyNumberFormat="1" applyFont="1" applyFill="1" applyBorder="1" applyAlignment="1">
      <alignment horizontal="left" vertical="center" wrapText="1"/>
      <protection/>
    </xf>
    <xf numFmtId="49" fontId="19" fillId="0" borderId="11" xfId="33" applyNumberFormat="1" applyFont="1" applyBorder="1" applyAlignment="1">
      <alignment horizontal="center" vertical="top" wrapText="1"/>
      <protection/>
    </xf>
    <xf numFmtId="0" fontId="20" fillId="0" borderId="0" xfId="33" applyFont="1">
      <alignment/>
      <protection/>
    </xf>
    <xf numFmtId="49" fontId="10" fillId="0" borderId="11" xfId="33" applyNumberFormat="1" applyFont="1" applyBorder="1" applyAlignment="1">
      <alignment horizontal="left" vertical="center" wrapText="1"/>
      <protection/>
    </xf>
    <xf numFmtId="1" fontId="0" fillId="0" borderId="10" xfId="33" applyNumberFormat="1" applyFont="1" applyBorder="1" applyAlignment="1">
      <alignment horizontal="center" vertical="center"/>
      <protection/>
    </xf>
    <xf numFmtId="2" fontId="0" fillId="0" borderId="13" xfId="33" applyNumberFormat="1" applyFont="1" applyBorder="1" applyAlignment="1">
      <alignment horizontal="center" vertical="center"/>
      <protection/>
    </xf>
    <xf numFmtId="2" fontId="3" fillId="0" borderId="11" xfId="33" applyNumberFormat="1" applyFont="1" applyBorder="1" applyAlignment="1">
      <alignment horizontal="center" vertical="center"/>
      <protection/>
    </xf>
    <xf numFmtId="2" fontId="3" fillId="33" borderId="11" xfId="33" applyNumberFormat="1" applyFont="1" applyFill="1" applyBorder="1" applyAlignment="1">
      <alignment horizontal="center" vertical="center"/>
      <protection/>
    </xf>
    <xf numFmtId="2" fontId="3" fillId="0" borderId="11" xfId="33" applyNumberFormat="1" applyFont="1" applyFill="1" applyBorder="1" applyAlignment="1">
      <alignment horizontal="left" vertical="center" wrapText="1"/>
      <protection/>
    </xf>
    <xf numFmtId="49" fontId="21" fillId="0" borderId="11" xfId="33" applyNumberFormat="1" applyFont="1" applyBorder="1" applyAlignment="1">
      <alignment horizontal="center" vertical="top" wrapText="1"/>
      <protection/>
    </xf>
    <xf numFmtId="0" fontId="10" fillId="33" borderId="0" xfId="33" applyFont="1" applyFill="1" applyBorder="1" applyAlignment="1">
      <alignment horizontal="center" vertical="center"/>
      <protection/>
    </xf>
    <xf numFmtId="49" fontId="10" fillId="0" borderId="0" xfId="33" applyNumberFormat="1" applyFont="1" applyAlignment="1">
      <alignment horizontal="left" vertical="center" wrapText="1"/>
      <protection/>
    </xf>
    <xf numFmtId="49" fontId="3" fillId="0" borderId="0" xfId="33" applyNumberFormat="1" applyFont="1" applyAlignment="1">
      <alignment horizontal="center" vertical="center"/>
      <protection/>
    </xf>
    <xf numFmtId="1" fontId="3" fillId="0" borderId="10" xfId="33" applyNumberFormat="1" applyFont="1" applyBorder="1" applyAlignment="1">
      <alignment horizontal="center" vertical="center"/>
      <protection/>
    </xf>
    <xf numFmtId="2" fontId="3" fillId="0" borderId="0" xfId="33" applyNumberFormat="1" applyFont="1" applyAlignment="1">
      <alignment horizontal="center" vertical="center"/>
      <protection/>
    </xf>
    <xf numFmtId="2" fontId="10" fillId="0" borderId="0" xfId="33" applyNumberFormat="1" applyFont="1" applyAlignment="1">
      <alignment horizontal="center" vertical="center" wrapText="1"/>
      <protection/>
    </xf>
    <xf numFmtId="2" fontId="3" fillId="33" borderId="0" xfId="33" applyNumberFormat="1" applyFont="1" applyFill="1" applyBorder="1" applyAlignment="1">
      <alignment horizontal="center" vertical="center"/>
      <protection/>
    </xf>
    <xf numFmtId="2" fontId="3" fillId="0" borderId="0" xfId="33" applyNumberFormat="1" applyFont="1" applyFill="1" applyBorder="1" applyAlignment="1">
      <alignment horizontal="center" vertical="center"/>
      <protection/>
    </xf>
    <xf numFmtId="49" fontId="21" fillId="0" borderId="0" xfId="33" applyNumberFormat="1" applyFont="1" applyAlignment="1">
      <alignment horizontal="center" vertical="top" wrapText="1"/>
      <protection/>
    </xf>
    <xf numFmtId="0" fontId="20" fillId="0" borderId="0" xfId="33" applyFont="1" applyAlignment="1">
      <alignment/>
      <protection/>
    </xf>
    <xf numFmtId="1" fontId="20" fillId="0" borderId="10" xfId="33" applyNumberFormat="1" applyFont="1" applyBorder="1" applyAlignment="1">
      <alignment/>
      <protection/>
    </xf>
    <xf numFmtId="0" fontId="2" fillId="33" borderId="11" xfId="33" applyFont="1" applyFill="1" applyBorder="1" applyAlignment="1">
      <alignment horizontal="left" vertical="center"/>
      <protection/>
    </xf>
    <xf numFmtId="0" fontId="23" fillId="34" borderId="15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70" fillId="34" borderId="15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 wrapText="1"/>
    </xf>
    <xf numFmtId="4" fontId="70" fillId="0" borderId="15" xfId="0" applyNumberFormat="1" applyFont="1" applyBorder="1" applyAlignment="1">
      <alignment horizontal="center" vertical="center" wrapText="1"/>
    </xf>
    <xf numFmtId="4" fontId="70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/>
    </xf>
    <xf numFmtId="0" fontId="1" fillId="35" borderId="0" xfId="33" applyFill="1">
      <alignment/>
      <protection/>
    </xf>
    <xf numFmtId="0" fontId="9" fillId="36" borderId="12" xfId="0" applyFont="1" applyFill="1" applyBorder="1" applyAlignment="1">
      <alignment horizontal="center" vertical="center" wrapText="1"/>
    </xf>
    <xf numFmtId="0" fontId="2" fillId="37" borderId="11" xfId="33" applyFont="1" applyFill="1" applyBorder="1" applyAlignment="1">
      <alignment horizontal="left" vertical="center"/>
      <protection/>
    </xf>
    <xf numFmtId="2" fontId="11" fillId="37" borderId="11" xfId="33" applyNumberFormat="1" applyFont="1" applyFill="1" applyBorder="1" applyAlignment="1">
      <alignment horizontal="left" vertical="center" wrapText="1"/>
      <protection/>
    </xf>
    <xf numFmtId="49" fontId="11" fillId="36" borderId="11" xfId="33" applyNumberFormat="1" applyFont="1" applyFill="1" applyBorder="1" applyAlignment="1">
      <alignment horizontal="center" vertical="center" wrapText="1"/>
      <protection/>
    </xf>
    <xf numFmtId="0" fontId="1" fillId="36" borderId="0" xfId="33" applyFill="1">
      <alignment/>
      <protection/>
    </xf>
    <xf numFmtId="0" fontId="72" fillId="0" borderId="0" xfId="33" applyFont="1">
      <alignment/>
      <protection/>
    </xf>
    <xf numFmtId="0" fontId="3" fillId="38" borderId="11" xfId="33" applyFont="1" applyFill="1" applyBorder="1" applyAlignment="1">
      <alignment horizontal="center" vertical="center" wrapText="1"/>
      <protection/>
    </xf>
    <xf numFmtId="2" fontId="11" fillId="35" borderId="10" xfId="33" applyNumberFormat="1" applyFont="1" applyFill="1" applyBorder="1" applyAlignment="1">
      <alignment horizontal="center" vertical="center"/>
      <protection/>
    </xf>
    <xf numFmtId="2" fontId="16" fillId="35" borderId="10" xfId="33" applyNumberFormat="1" applyFont="1" applyFill="1" applyBorder="1" applyAlignment="1">
      <alignment horizontal="center" vertical="center" wrapText="1"/>
      <protection/>
    </xf>
    <xf numFmtId="2" fontId="0" fillId="35" borderId="10" xfId="33" applyNumberFormat="1" applyFont="1" applyFill="1" applyBorder="1" applyAlignment="1">
      <alignment horizontal="center" vertical="center"/>
      <protection/>
    </xf>
    <xf numFmtId="49" fontId="3" fillId="35" borderId="0" xfId="33" applyNumberFormat="1" applyFont="1" applyFill="1" applyAlignment="1">
      <alignment horizontal="center" vertical="center"/>
      <protection/>
    </xf>
    <xf numFmtId="2" fontId="1" fillId="0" borderId="0" xfId="33" applyNumberFormat="1">
      <alignment/>
      <protection/>
    </xf>
    <xf numFmtId="2" fontId="1" fillId="0" borderId="0" xfId="33" applyNumberFormat="1" applyFont="1" applyAlignment="1">
      <alignment/>
      <protection/>
    </xf>
    <xf numFmtId="2" fontId="10" fillId="0" borderId="0" xfId="33" applyNumberFormat="1" applyFont="1" applyAlignment="1">
      <alignment/>
      <protection/>
    </xf>
    <xf numFmtId="2" fontId="11" fillId="0" borderId="0" xfId="33" applyNumberFormat="1" applyFont="1" applyAlignment="1">
      <alignment horizontal="left" vertical="center" wrapText="1"/>
      <protection/>
    </xf>
    <xf numFmtId="2" fontId="12" fillId="35" borderId="10" xfId="33" applyNumberFormat="1" applyFont="1" applyFill="1" applyBorder="1" applyAlignment="1">
      <alignment horizontal="center" vertical="center" wrapText="1"/>
      <protection/>
    </xf>
    <xf numFmtId="0" fontId="20" fillId="35" borderId="0" xfId="33" applyFont="1" applyFill="1" applyAlignment="1">
      <alignment/>
      <protection/>
    </xf>
    <xf numFmtId="2" fontId="17" fillId="0" borderId="10" xfId="33" applyNumberFormat="1" applyFont="1" applyBorder="1" applyAlignment="1">
      <alignment horizontal="center" vertical="center"/>
      <protection/>
    </xf>
    <xf numFmtId="2" fontId="11" fillId="0" borderId="11" xfId="33" applyNumberFormat="1" applyFont="1" applyBorder="1" applyAlignment="1">
      <alignment horizontal="center" vertical="center"/>
      <protection/>
    </xf>
    <xf numFmtId="2" fontId="26" fillId="0" borderId="10" xfId="33" applyNumberFormat="1" applyFont="1" applyBorder="1" applyAlignment="1">
      <alignment horizontal="center" vertical="center"/>
      <protection/>
    </xf>
    <xf numFmtId="2" fontId="12" fillId="0" borderId="11" xfId="33" applyNumberFormat="1" applyFont="1" applyBorder="1" applyAlignment="1">
      <alignment horizontal="center" vertical="center" wrapText="1"/>
      <protection/>
    </xf>
    <xf numFmtId="2" fontId="12" fillId="0" borderId="10" xfId="33" applyNumberFormat="1" applyFont="1" applyBorder="1" applyAlignment="1">
      <alignment horizontal="center" vertical="center"/>
      <protection/>
    </xf>
    <xf numFmtId="2" fontId="11" fillId="0" borderId="10" xfId="33" applyNumberFormat="1" applyFont="1" applyBorder="1" applyAlignment="1">
      <alignment horizontal="center" vertical="center" wrapText="1"/>
      <protection/>
    </xf>
    <xf numFmtId="0" fontId="3" fillId="37" borderId="11" xfId="33" applyFont="1" applyFill="1" applyBorder="1" applyAlignment="1">
      <alignment horizontal="center" vertical="center" wrapText="1"/>
      <protection/>
    </xf>
    <xf numFmtId="2" fontId="11" fillId="36" borderId="10" xfId="33" applyNumberFormat="1" applyFont="1" applyFill="1" applyBorder="1" applyAlignment="1">
      <alignment horizontal="center" vertical="center"/>
      <protection/>
    </xf>
    <xf numFmtId="2" fontId="16" fillId="36" borderId="10" xfId="33" applyNumberFormat="1" applyFont="1" applyFill="1" applyBorder="1" applyAlignment="1">
      <alignment horizontal="center" vertical="center" wrapText="1"/>
      <protection/>
    </xf>
    <xf numFmtId="1" fontId="27" fillId="0" borderId="14" xfId="33" applyNumberFormat="1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wrapText="1"/>
    </xf>
    <xf numFmtId="0" fontId="1" fillId="0" borderId="0" xfId="33" applyAlignment="1">
      <alignment horizontal="center"/>
      <protection/>
    </xf>
    <xf numFmtId="0" fontId="1" fillId="0" borderId="0" xfId="33" applyAlignment="1">
      <alignment horizontal="left"/>
      <protection/>
    </xf>
    <xf numFmtId="0" fontId="25" fillId="0" borderId="0" xfId="0" applyFont="1" applyAlignment="1">
      <alignment horizontal="left" wrapText="1"/>
    </xf>
    <xf numFmtId="0" fontId="27" fillId="0" borderId="0" xfId="33" applyFont="1" applyAlignment="1">
      <alignment horizontal="left"/>
      <protection/>
    </xf>
    <xf numFmtId="0" fontId="25" fillId="0" borderId="0" xfId="0" applyFont="1" applyAlignment="1">
      <alignment horizontal="left"/>
    </xf>
    <xf numFmtId="49" fontId="2" fillId="0" borderId="18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0" fontId="2" fillId="37" borderId="18" xfId="33" applyFont="1" applyFill="1" applyBorder="1" applyAlignment="1">
      <alignment horizontal="left" vertical="center"/>
      <protection/>
    </xf>
    <xf numFmtId="0" fontId="2" fillId="37" borderId="13" xfId="33" applyFont="1" applyFill="1" applyBorder="1" applyAlignment="1">
      <alignment horizontal="left" vertical="center"/>
      <protection/>
    </xf>
    <xf numFmtId="0" fontId="2" fillId="37" borderId="10" xfId="33" applyFont="1" applyFill="1" applyBorder="1" applyAlignment="1">
      <alignment horizontal="left" vertical="center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0" fontId="2" fillId="37" borderId="11" xfId="33" applyFont="1" applyFill="1" applyBorder="1" applyAlignment="1">
      <alignment horizontal="left" vertical="center"/>
      <protection/>
    </xf>
    <xf numFmtId="49" fontId="17" fillId="0" borderId="0" xfId="33" applyNumberFormat="1" applyFont="1" applyBorder="1" applyAlignment="1">
      <alignment horizontal="left" vertical="center" wrapText="1"/>
      <protection/>
    </xf>
    <xf numFmtId="0" fontId="17" fillId="0" borderId="0" xfId="33" applyFont="1" applyBorder="1" applyAlignment="1">
      <alignment horizontal="left" vertical="center"/>
      <protection/>
    </xf>
    <xf numFmtId="0" fontId="71" fillId="34" borderId="15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15" fillId="0" borderId="0" xfId="55" applyFont="1" applyFill="1" applyBorder="1" applyAlignment="1">
      <alignment horizontal="left" vertical="center" wrapText="1"/>
      <protection/>
    </xf>
    <xf numFmtId="49" fontId="2" fillId="0" borderId="0" xfId="33" applyNumberFormat="1" applyFont="1" applyBorder="1" applyAlignment="1">
      <alignment horizontal="center" vertical="center"/>
      <protection/>
    </xf>
    <xf numFmtId="0" fontId="0" fillId="0" borderId="0" xfId="33" applyFont="1" applyBorder="1">
      <alignment/>
      <protection/>
    </xf>
    <xf numFmtId="1" fontId="15" fillId="0" borderId="0" xfId="33" applyNumberFormat="1" applyFont="1" applyBorder="1" applyAlignment="1">
      <alignment horizontal="center" vertical="center"/>
      <protection/>
    </xf>
    <xf numFmtId="2" fontId="15" fillId="0" borderId="0" xfId="33" applyNumberFormat="1" applyFont="1" applyBorder="1" applyAlignment="1">
      <alignment horizontal="center" vertical="center"/>
      <protection/>
    </xf>
    <xf numFmtId="2" fontId="16" fillId="36" borderId="0" xfId="33" applyNumberFormat="1" applyFont="1" applyFill="1" applyBorder="1" applyAlignment="1">
      <alignment horizontal="center" vertical="center" wrapText="1"/>
      <protection/>
    </xf>
    <xf numFmtId="2" fontId="2" fillId="0" borderId="0" xfId="33" applyNumberFormat="1" applyFont="1" applyBorder="1" applyAlignment="1">
      <alignment horizontal="center" vertical="center"/>
      <protection/>
    </xf>
    <xf numFmtId="2" fontId="16" fillId="0" borderId="0" xfId="33" applyNumberFormat="1" applyFont="1" applyBorder="1" applyAlignment="1">
      <alignment horizontal="center" vertical="center" wrapText="1"/>
      <protection/>
    </xf>
    <xf numFmtId="2" fontId="2" fillId="33" borderId="0" xfId="33" applyNumberFormat="1" applyFont="1" applyFill="1" applyBorder="1" applyAlignment="1">
      <alignment horizontal="center" vertical="center"/>
      <protection/>
    </xf>
    <xf numFmtId="2" fontId="17" fillId="0" borderId="0" xfId="33" applyNumberFormat="1" applyFont="1" applyFill="1" applyBorder="1" applyAlignment="1">
      <alignment horizontal="center" vertical="center" wrapText="1"/>
      <protection/>
    </xf>
    <xf numFmtId="49" fontId="11" fillId="36" borderId="0" xfId="33" applyNumberFormat="1" applyFont="1" applyFill="1" applyBorder="1" applyAlignment="1">
      <alignment horizontal="center" vertical="center" wrapText="1"/>
      <protection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2" fontId="9" fillId="36" borderId="15" xfId="0" applyNumberFormat="1" applyFont="1" applyFill="1" applyBorder="1" applyAlignment="1">
      <alignment horizontal="center" vertical="center" wrapText="1"/>
    </xf>
    <xf numFmtId="0" fontId="73" fillId="36" borderId="15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vertical="center"/>
    </xf>
    <xf numFmtId="49" fontId="50" fillId="0" borderId="15" xfId="0" applyNumberFormat="1" applyFont="1" applyBorder="1" applyAlignment="1">
      <alignment horizontal="center" vertical="center"/>
    </xf>
    <xf numFmtId="0" fontId="50" fillId="36" borderId="15" xfId="0" applyFont="1" applyFill="1" applyBorder="1" applyAlignment="1">
      <alignment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73" fillId="0" borderId="15" xfId="0" applyNumberFormat="1" applyFont="1" applyBorder="1" applyAlignment="1">
      <alignment horizontal="center" vertical="center"/>
    </xf>
    <xf numFmtId="2" fontId="74" fillId="0" borderId="15" xfId="0" applyNumberFormat="1" applyFont="1" applyBorder="1" applyAlignment="1">
      <alignment horizontal="center" vertical="center"/>
    </xf>
    <xf numFmtId="2" fontId="73" fillId="0" borderId="15" xfId="0" applyNumberFormat="1" applyFont="1" applyBorder="1" applyAlignment="1">
      <alignment horizontal="center" vertical="center"/>
    </xf>
    <xf numFmtId="2" fontId="74" fillId="36" borderId="15" xfId="0" applyNumberFormat="1" applyFont="1" applyFill="1" applyBorder="1" applyAlignment="1">
      <alignment horizontal="center" vertical="center"/>
    </xf>
    <xf numFmtId="2" fontId="50" fillId="0" borderId="15" xfId="0" applyNumberFormat="1" applyFont="1" applyBorder="1" applyAlignment="1">
      <alignment horizontal="left" vertical="center" wrapText="1"/>
    </xf>
    <xf numFmtId="0" fontId="50" fillId="36" borderId="15" xfId="0" applyFont="1" applyFill="1" applyBorder="1" applyAlignment="1">
      <alignment horizontal="left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3" fillId="0" borderId="19" xfId="0" applyFont="1" applyBorder="1" applyAlignment="1">
      <alignment vertical="center"/>
    </xf>
    <xf numFmtId="0" fontId="73" fillId="0" borderId="20" xfId="0" applyFont="1" applyBorder="1" applyAlignment="1">
      <alignment vertical="center"/>
    </xf>
    <xf numFmtId="0" fontId="73" fillId="0" borderId="21" xfId="0" applyFont="1" applyBorder="1" applyAlignment="1">
      <alignment vertical="center"/>
    </xf>
    <xf numFmtId="4" fontId="73" fillId="0" borderId="21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right" vertical="center"/>
    </xf>
    <xf numFmtId="0" fontId="75" fillId="0" borderId="15" xfId="0" applyFont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76" fillId="36" borderId="0" xfId="0" applyFont="1" applyFill="1" applyAlignment="1">
      <alignment/>
    </xf>
    <xf numFmtId="0" fontId="9" fillId="0" borderId="0" xfId="0" applyFont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5" zoomScaleNormal="75" zoomScalePageLayoutView="0" workbookViewId="0" topLeftCell="A10">
      <selection activeCell="Z19" sqref="Z19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23.28125" style="1" customWidth="1"/>
    <col min="4" max="4" width="7.421875" style="1" customWidth="1"/>
    <col min="5" max="12" width="0" style="1" hidden="1" customWidth="1"/>
    <col min="13" max="13" width="7.28125" style="2" customWidth="1"/>
    <col min="14" max="14" width="15.28125" style="1" hidden="1" customWidth="1"/>
    <col min="15" max="15" width="4.57421875" style="1" customWidth="1"/>
    <col min="16" max="16" width="10.57421875" style="104" customWidth="1"/>
    <col min="17" max="18" width="11.140625" style="1" customWidth="1"/>
    <col min="19" max="19" width="11.00390625" style="1" customWidth="1"/>
    <col min="20" max="20" width="10.7109375" style="1" customWidth="1"/>
    <col min="21" max="21" width="11.8515625" style="1" customWidth="1"/>
    <col min="22" max="22" width="18.57421875" style="1" customWidth="1"/>
    <col min="23" max="23" width="14.7109375" style="3" customWidth="1"/>
    <col min="24" max="24" width="19.7109375" style="99" customWidth="1"/>
    <col min="25" max="25" width="12.7109375" style="111" customWidth="1"/>
    <col min="26" max="27" width="8.00390625" style="1" customWidth="1"/>
    <col min="28" max="16384" width="14.421875" style="1" customWidth="1"/>
  </cols>
  <sheetData>
    <row r="1" spans="13:24" ht="27" customHeight="1">
      <c r="M1" s="126" t="s">
        <v>93</v>
      </c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3"/>
    </row>
    <row r="2" spans="2:24" ht="50.25" customHeight="1">
      <c r="B2" s="133" t="s">
        <v>91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5"/>
    </row>
    <row r="3" spans="1:27" ht="96" customHeight="1">
      <c r="A3" s="4"/>
      <c r="B3" s="5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7" t="s">
        <v>9</v>
      </c>
      <c r="K3" s="12" t="s">
        <v>10</v>
      </c>
      <c r="L3" s="12" t="s">
        <v>11</v>
      </c>
      <c r="M3" s="12" t="s">
        <v>12</v>
      </c>
      <c r="N3" s="13" t="s">
        <v>13</v>
      </c>
      <c r="O3" s="13" t="s">
        <v>14</v>
      </c>
      <c r="P3" s="123" t="s">
        <v>15</v>
      </c>
      <c r="Q3" s="15" t="s">
        <v>16</v>
      </c>
      <c r="R3" s="14" t="s">
        <v>17</v>
      </c>
      <c r="S3" s="15" t="s">
        <v>16</v>
      </c>
      <c r="T3" s="15" t="s">
        <v>18</v>
      </c>
      <c r="U3" s="15" t="s">
        <v>16</v>
      </c>
      <c r="V3" s="16" t="s">
        <v>19</v>
      </c>
      <c r="W3" s="17" t="s">
        <v>20</v>
      </c>
      <c r="X3" s="100" t="s">
        <v>21</v>
      </c>
      <c r="Y3" s="112"/>
      <c r="Z3" s="4"/>
      <c r="AA3" s="4"/>
    </row>
    <row r="4" spans="1:27" ht="15" customHeight="1">
      <c r="A4" s="19"/>
      <c r="B4" s="136" t="s">
        <v>61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84"/>
      <c r="W4" s="84"/>
      <c r="X4" s="101"/>
      <c r="Y4" s="113"/>
      <c r="Z4" s="19"/>
      <c r="AA4" s="19"/>
    </row>
    <row r="5" spans="1:27" s="35" customFormat="1" ht="75" customHeight="1">
      <c r="A5" s="20"/>
      <c r="B5" s="21">
        <v>1</v>
      </c>
      <c r="C5" s="22" t="s">
        <v>63</v>
      </c>
      <c r="D5" s="23" t="s">
        <v>24</v>
      </c>
      <c r="E5" s="24"/>
      <c r="F5" s="24"/>
      <c r="G5" s="24"/>
      <c r="H5" s="24"/>
      <c r="I5" s="24"/>
      <c r="J5" s="24"/>
      <c r="K5" s="24"/>
      <c r="L5" s="24"/>
      <c r="M5" s="25">
        <v>1</v>
      </c>
      <c r="N5" s="26"/>
      <c r="O5" s="26"/>
      <c r="P5" s="124">
        <v>7103.73</v>
      </c>
      <c r="Q5" s="28">
        <f>M5*P5</f>
        <v>7103.73</v>
      </c>
      <c r="R5" s="29">
        <v>7104.8</v>
      </c>
      <c r="S5" s="28">
        <f>M5*R5</f>
        <v>7104.8</v>
      </c>
      <c r="T5" s="28">
        <f>(P5+R5)/2</f>
        <v>7104.264999999999</v>
      </c>
      <c r="U5" s="30">
        <f>M5*T5</f>
        <v>7104.264999999999</v>
      </c>
      <c r="V5" s="31" t="s">
        <v>25</v>
      </c>
      <c r="W5" s="32" t="s">
        <v>62</v>
      </c>
      <c r="X5" s="102" t="s">
        <v>79</v>
      </c>
      <c r="Y5" s="114"/>
      <c r="Z5" s="20"/>
      <c r="AA5" s="20"/>
    </row>
    <row r="6" spans="1:27" s="35" customFormat="1" ht="84" customHeight="1">
      <c r="A6" s="20"/>
      <c r="B6" s="21">
        <v>2</v>
      </c>
      <c r="C6" s="22" t="s">
        <v>64</v>
      </c>
      <c r="D6" s="23" t="s">
        <v>24</v>
      </c>
      <c r="E6" s="24"/>
      <c r="F6" s="24"/>
      <c r="G6" s="24"/>
      <c r="H6" s="24"/>
      <c r="I6" s="24"/>
      <c r="J6" s="24"/>
      <c r="K6" s="24"/>
      <c r="L6" s="24"/>
      <c r="M6" s="25">
        <v>1</v>
      </c>
      <c r="N6" s="26"/>
      <c r="O6" s="26"/>
      <c r="P6" s="124">
        <v>12511.51</v>
      </c>
      <c r="Q6" s="28">
        <f>M6*P6</f>
        <v>12511.51</v>
      </c>
      <c r="R6" s="29">
        <v>12519</v>
      </c>
      <c r="S6" s="28">
        <f>M6*R6</f>
        <v>12519</v>
      </c>
      <c r="T6" s="28">
        <f>(P6+R6)/2</f>
        <v>12515.255000000001</v>
      </c>
      <c r="U6" s="30">
        <f>M6*T6</f>
        <v>12515.255000000001</v>
      </c>
      <c r="V6" s="31" t="s">
        <v>25</v>
      </c>
      <c r="W6" s="32" t="s">
        <v>62</v>
      </c>
      <c r="X6" s="102" t="s">
        <v>79</v>
      </c>
      <c r="Y6" s="114"/>
      <c r="Z6" s="20"/>
      <c r="AA6" s="20"/>
    </row>
    <row r="7" spans="1:27" s="35" customFormat="1" ht="74.25" customHeight="1">
      <c r="A7" s="20"/>
      <c r="B7" s="21">
        <v>3</v>
      </c>
      <c r="C7" s="22" t="s">
        <v>65</v>
      </c>
      <c r="D7" s="23" t="s">
        <v>24</v>
      </c>
      <c r="E7" s="24"/>
      <c r="F7" s="24"/>
      <c r="G7" s="24"/>
      <c r="H7" s="24"/>
      <c r="I7" s="24"/>
      <c r="J7" s="24"/>
      <c r="K7" s="24"/>
      <c r="L7" s="24"/>
      <c r="M7" s="25">
        <v>1</v>
      </c>
      <c r="N7" s="26"/>
      <c r="O7" s="26"/>
      <c r="P7" s="124">
        <v>14208.53</v>
      </c>
      <c r="Q7" s="28">
        <f>M7*P7</f>
        <v>14208.53</v>
      </c>
      <c r="R7" s="29">
        <v>14209.6</v>
      </c>
      <c r="S7" s="28">
        <f>M7*R7</f>
        <v>14209.6</v>
      </c>
      <c r="T7" s="28">
        <f>(P7+R7)/2</f>
        <v>14209.065</v>
      </c>
      <c r="U7" s="30">
        <f>M7*T7</f>
        <v>14209.065</v>
      </c>
      <c r="V7" s="31" t="s">
        <v>25</v>
      </c>
      <c r="W7" s="32" t="s">
        <v>62</v>
      </c>
      <c r="X7" s="102" t="s">
        <v>79</v>
      </c>
      <c r="Y7" s="114"/>
      <c r="Z7" s="20"/>
      <c r="AA7" s="20"/>
    </row>
    <row r="8" spans="1:27" s="35" customFormat="1" ht="82.5" customHeight="1">
      <c r="A8" s="20"/>
      <c r="B8" s="21">
        <v>4</v>
      </c>
      <c r="C8" s="22" t="s">
        <v>66</v>
      </c>
      <c r="D8" s="23" t="s">
        <v>24</v>
      </c>
      <c r="E8" s="24"/>
      <c r="F8" s="24"/>
      <c r="G8" s="24"/>
      <c r="H8" s="24"/>
      <c r="I8" s="24"/>
      <c r="J8" s="24"/>
      <c r="K8" s="24"/>
      <c r="L8" s="24"/>
      <c r="M8" s="25">
        <v>1</v>
      </c>
      <c r="N8" s="26"/>
      <c r="O8" s="26"/>
      <c r="P8" s="124">
        <v>10603.7</v>
      </c>
      <c r="Q8" s="28">
        <f>M8*P8</f>
        <v>10603.7</v>
      </c>
      <c r="R8" s="29">
        <v>10609.05</v>
      </c>
      <c r="S8" s="28">
        <f>M8*R8</f>
        <v>10609.05</v>
      </c>
      <c r="T8" s="28">
        <f>(P8+R8)/2</f>
        <v>10606.375</v>
      </c>
      <c r="U8" s="30">
        <f>M8*T8</f>
        <v>10606.375</v>
      </c>
      <c r="V8" s="31" t="s">
        <v>25</v>
      </c>
      <c r="W8" s="32" t="s">
        <v>62</v>
      </c>
      <c r="X8" s="102" t="s">
        <v>79</v>
      </c>
      <c r="Y8" s="114"/>
      <c r="Z8" s="20"/>
      <c r="AA8" s="20"/>
    </row>
    <row r="9" spans="1:27" s="35" customFormat="1" ht="78" customHeight="1">
      <c r="A9" s="20"/>
      <c r="B9" s="21">
        <v>5</v>
      </c>
      <c r="C9" s="22" t="s">
        <v>92</v>
      </c>
      <c r="D9" s="23" t="s">
        <v>24</v>
      </c>
      <c r="E9" s="24"/>
      <c r="F9" s="24"/>
      <c r="G9" s="24"/>
      <c r="H9" s="24"/>
      <c r="I9" s="24"/>
      <c r="J9" s="24"/>
      <c r="K9" s="24"/>
      <c r="L9" s="24"/>
      <c r="M9" s="25">
        <v>1</v>
      </c>
      <c r="N9" s="26"/>
      <c r="O9" s="26"/>
      <c r="P9" s="124">
        <v>10550.2</v>
      </c>
      <c r="Q9" s="28">
        <f>M9*P9</f>
        <v>10550.2</v>
      </c>
      <c r="R9" s="29">
        <v>10555.55</v>
      </c>
      <c r="S9" s="28">
        <f>M9*R9</f>
        <v>10555.55</v>
      </c>
      <c r="T9" s="28">
        <f>(P9+R9)/2</f>
        <v>10552.875</v>
      </c>
      <c r="U9" s="30">
        <f>M9*T9</f>
        <v>10552.875</v>
      </c>
      <c r="V9" s="31" t="s">
        <v>25</v>
      </c>
      <c r="W9" s="32" t="s">
        <v>62</v>
      </c>
      <c r="X9" s="102" t="s">
        <v>79</v>
      </c>
      <c r="Y9" s="114"/>
      <c r="Z9" s="20"/>
      <c r="AA9" s="20"/>
    </row>
    <row r="10" spans="1:27" s="35" customFormat="1" ht="87" customHeight="1">
      <c r="A10" s="20"/>
      <c r="B10" s="21">
        <v>6</v>
      </c>
      <c r="C10" s="22" t="s">
        <v>67</v>
      </c>
      <c r="D10" s="23" t="s">
        <v>24</v>
      </c>
      <c r="E10" s="24"/>
      <c r="F10" s="24"/>
      <c r="G10" s="24"/>
      <c r="H10" s="24"/>
      <c r="I10" s="24"/>
      <c r="J10" s="24"/>
      <c r="K10" s="24"/>
      <c r="L10" s="24"/>
      <c r="M10" s="25">
        <v>1</v>
      </c>
      <c r="N10" s="26"/>
      <c r="O10" s="26"/>
      <c r="P10" s="124">
        <v>7103.73</v>
      </c>
      <c r="Q10" s="28">
        <v>7103.73</v>
      </c>
      <c r="R10" s="29">
        <v>7104.8</v>
      </c>
      <c r="S10" s="28">
        <v>7147.6</v>
      </c>
      <c r="T10" s="28">
        <v>7125.665</v>
      </c>
      <c r="U10" s="30">
        <v>7125.665</v>
      </c>
      <c r="V10" s="31" t="s">
        <v>25</v>
      </c>
      <c r="W10" s="32" t="s">
        <v>62</v>
      </c>
      <c r="X10" s="102" t="s">
        <v>79</v>
      </c>
      <c r="Y10" s="114"/>
      <c r="Z10" s="20"/>
      <c r="AA10" s="20"/>
    </row>
    <row r="11" spans="1:27" s="35" customFormat="1" ht="83.25" customHeight="1">
      <c r="A11" s="20"/>
      <c r="B11" s="21">
        <v>7</v>
      </c>
      <c r="C11" s="22" t="s">
        <v>68</v>
      </c>
      <c r="D11" s="23" t="s">
        <v>24</v>
      </c>
      <c r="E11" s="24"/>
      <c r="F11" s="24"/>
      <c r="G11" s="24"/>
      <c r="H11" s="24"/>
      <c r="I11" s="24"/>
      <c r="J11" s="24"/>
      <c r="K11" s="24"/>
      <c r="L11" s="24"/>
      <c r="M11" s="25">
        <v>1</v>
      </c>
      <c r="N11" s="26"/>
      <c r="O11" s="26"/>
      <c r="P11" s="124">
        <v>7740.38</v>
      </c>
      <c r="Q11" s="28">
        <v>7739.31</v>
      </c>
      <c r="R11" s="122">
        <v>7743.59</v>
      </c>
      <c r="S11" s="28">
        <v>7789.6</v>
      </c>
      <c r="T11" s="121">
        <v>7764.455</v>
      </c>
      <c r="U11" s="30">
        <v>7764.455</v>
      </c>
      <c r="V11" s="31" t="s">
        <v>25</v>
      </c>
      <c r="W11" s="32" t="s">
        <v>62</v>
      </c>
      <c r="X11" s="102" t="s">
        <v>79</v>
      </c>
      <c r="Y11" s="114"/>
      <c r="Z11" s="20"/>
      <c r="AA11" s="20"/>
    </row>
    <row r="12" spans="1:27" ht="34.5" customHeight="1">
      <c r="A12" s="19"/>
      <c r="B12" s="39"/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4"/>
      <c r="P12" s="125" t="s">
        <v>16</v>
      </c>
      <c r="Q12" s="46">
        <f>SUM(Q5:Q11)</f>
        <v>69820.70999999999</v>
      </c>
      <c r="R12" s="45" t="s">
        <v>16</v>
      </c>
      <c r="S12" s="46">
        <f>SUM(S5:S11)</f>
        <v>69935.2</v>
      </c>
      <c r="T12" s="45" t="s">
        <v>16</v>
      </c>
      <c r="U12" s="47">
        <f>SUM(U5:U11)</f>
        <v>69877.955</v>
      </c>
      <c r="V12" s="47"/>
      <c r="W12" s="48"/>
      <c r="X12" s="103"/>
      <c r="Y12" s="113"/>
      <c r="Z12" s="19"/>
      <c r="AA12" s="19"/>
    </row>
    <row r="13" spans="1:27" ht="34.5" customHeight="1">
      <c r="A13" s="19"/>
      <c r="B13" s="73"/>
      <c r="C13" s="146"/>
      <c r="D13" s="147"/>
      <c r="E13" s="148"/>
      <c r="F13" s="148"/>
      <c r="G13" s="148"/>
      <c r="H13" s="148"/>
      <c r="I13" s="148"/>
      <c r="J13" s="148"/>
      <c r="K13" s="148"/>
      <c r="L13" s="148"/>
      <c r="M13" s="149"/>
      <c r="N13" s="150"/>
      <c r="O13" s="150"/>
      <c r="P13" s="151"/>
      <c r="Q13" s="152"/>
      <c r="R13" s="153"/>
      <c r="S13" s="152"/>
      <c r="T13" s="153"/>
      <c r="U13" s="154"/>
      <c r="V13" s="154"/>
      <c r="W13" s="155"/>
      <c r="X13" s="156"/>
      <c r="Y13" s="113"/>
      <c r="Z13" s="19"/>
      <c r="AA13" s="19"/>
    </row>
    <row r="14" spans="1:27" ht="34.5" customHeight="1">
      <c r="A14" s="19"/>
      <c r="B14" s="73"/>
      <c r="C14" s="157" t="s">
        <v>1</v>
      </c>
      <c r="D14" s="157"/>
      <c r="E14" s="158" t="s">
        <v>2</v>
      </c>
      <c r="F14" s="158" t="s">
        <v>94</v>
      </c>
      <c r="G14" s="159" t="s">
        <v>95</v>
      </c>
      <c r="H14" s="158" t="s">
        <v>96</v>
      </c>
      <c r="I14" s="160" t="s">
        <v>15</v>
      </c>
      <c r="J14" s="161" t="s">
        <v>16</v>
      </c>
      <c r="K14" s="162" t="s">
        <v>17</v>
      </c>
      <c r="L14" s="161" t="s">
        <v>16</v>
      </c>
      <c r="M14" s="161" t="s">
        <v>18</v>
      </c>
      <c r="N14" s="161" t="s">
        <v>16</v>
      </c>
      <c r="O14" s="162" t="s">
        <v>17</v>
      </c>
      <c r="P14" s="161" t="s">
        <v>16</v>
      </c>
      <c r="Q14" s="161" t="s">
        <v>18</v>
      </c>
      <c r="R14" s="161" t="s">
        <v>16</v>
      </c>
      <c r="S14" s="161" t="s">
        <v>97</v>
      </c>
      <c r="T14" s="161" t="s">
        <v>98</v>
      </c>
      <c r="U14" s="163" t="s">
        <v>20</v>
      </c>
      <c r="V14" s="161" t="s">
        <v>97</v>
      </c>
      <c r="W14" s="161" t="s">
        <v>98</v>
      </c>
      <c r="X14" s="163" t="s">
        <v>20</v>
      </c>
      <c r="Y14" s="113"/>
      <c r="Z14" s="19"/>
      <c r="AA14" s="19"/>
    </row>
    <row r="15" spans="1:27" ht="34.5" customHeight="1">
      <c r="A15" s="19"/>
      <c r="B15" s="73"/>
      <c r="C15" s="164" t="s">
        <v>99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6"/>
      <c r="V15" s="165"/>
      <c r="W15" s="165"/>
      <c r="X15" s="166"/>
      <c r="Y15" s="113"/>
      <c r="Z15" s="19"/>
      <c r="AA15" s="19"/>
    </row>
    <row r="16" spans="1:27" ht="34.5" customHeight="1">
      <c r="A16" s="19"/>
      <c r="B16" s="73"/>
      <c r="C16" s="167" t="s">
        <v>100</v>
      </c>
      <c r="D16" s="167" t="s">
        <v>101</v>
      </c>
      <c r="E16" s="168" t="s">
        <v>107</v>
      </c>
      <c r="F16" s="169" t="s">
        <v>102</v>
      </c>
      <c r="G16" s="170" t="s">
        <v>103</v>
      </c>
      <c r="H16" s="171">
        <v>4</v>
      </c>
      <c r="I16" s="170">
        <v>5628.2</v>
      </c>
      <c r="J16" s="172">
        <f>I16*H16</f>
        <v>22512.8</v>
      </c>
      <c r="K16" s="170">
        <v>5980.73</v>
      </c>
      <c r="L16" s="172">
        <f>K16*H16</f>
        <v>23922.92</v>
      </c>
      <c r="M16" s="173">
        <f>SUM(K16+I16)/2</f>
        <v>5804.465</v>
      </c>
      <c r="N16" s="174">
        <f>M16*H16</f>
        <v>23217.86</v>
      </c>
      <c r="O16" s="175"/>
      <c r="P16" s="174"/>
      <c r="Q16" s="173"/>
      <c r="R16" s="174"/>
      <c r="S16" s="176" t="s">
        <v>104</v>
      </c>
      <c r="T16" s="176" t="s">
        <v>105</v>
      </c>
      <c r="U16" s="177" t="s">
        <v>106</v>
      </c>
      <c r="V16" s="178" t="s">
        <v>104</v>
      </c>
      <c r="W16" s="178" t="s">
        <v>105</v>
      </c>
      <c r="X16" s="169" t="s">
        <v>106</v>
      </c>
      <c r="Y16" s="113"/>
      <c r="Z16" s="19"/>
      <c r="AA16" s="19"/>
    </row>
    <row r="17" spans="3:24" ht="24" customHeight="1">
      <c r="C17" s="179"/>
      <c r="D17" s="179"/>
      <c r="E17" s="180" t="s">
        <v>108</v>
      </c>
      <c r="F17" s="181"/>
      <c r="G17" s="181"/>
      <c r="H17" s="181"/>
      <c r="I17" s="182"/>
      <c r="J17" s="183">
        <f>SUM(J16:J16)</f>
        <v>22512.8</v>
      </c>
      <c r="K17" s="184"/>
      <c r="L17" s="172">
        <f>SUM(L16:L16)</f>
        <v>23922.92</v>
      </c>
      <c r="M17" s="184"/>
      <c r="N17" s="174">
        <f>SUM(N16:N16)</f>
        <v>23217.86</v>
      </c>
      <c r="O17" s="185"/>
      <c r="P17" s="174">
        <f>SUM(P16:P16)</f>
        <v>0</v>
      </c>
      <c r="Q17" s="179"/>
      <c r="R17" s="174">
        <f>SUM(R16:R16)</f>
        <v>0</v>
      </c>
      <c r="S17" s="174"/>
      <c r="T17" s="174"/>
      <c r="U17" s="186"/>
      <c r="V17" s="187"/>
      <c r="W17" s="187"/>
      <c r="X17" s="188"/>
    </row>
    <row r="18" spans="3:24" ht="39" customHeight="1">
      <c r="C18" s="130" t="s">
        <v>87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05"/>
      <c r="S18" s="105"/>
      <c r="T18" s="105"/>
      <c r="V18" s="131" t="s">
        <v>89</v>
      </c>
      <c r="W18" s="131"/>
      <c r="X18" s="131"/>
    </row>
    <row r="19" spans="3:24" ht="31.5" customHeight="1">
      <c r="C19" s="132" t="s">
        <v>80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05"/>
      <c r="S19" s="105"/>
      <c r="T19" s="105"/>
      <c r="V19" s="131"/>
      <c r="W19" s="131"/>
      <c r="X19" s="131"/>
    </row>
    <row r="20" spans="3:24" ht="36" customHeight="1">
      <c r="C20" s="130" t="s">
        <v>88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05"/>
      <c r="S20" s="105"/>
      <c r="T20" s="105"/>
      <c r="V20" s="131" t="s">
        <v>81</v>
      </c>
      <c r="W20" s="131"/>
      <c r="X20" s="131"/>
    </row>
    <row r="21" spans="3:24" ht="27" customHeight="1">
      <c r="C21" s="132" t="s">
        <v>82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05"/>
      <c r="S21" s="105"/>
      <c r="T21" s="105"/>
      <c r="V21" s="131" t="s">
        <v>83</v>
      </c>
      <c r="W21" s="131"/>
      <c r="X21" s="131"/>
    </row>
    <row r="22" spans="3:24" ht="31.5" customHeight="1">
      <c r="C22" s="130" t="s">
        <v>84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05"/>
      <c r="S22" s="105"/>
      <c r="T22" s="105"/>
      <c r="V22" s="131" t="s">
        <v>85</v>
      </c>
      <c r="W22" s="131"/>
      <c r="X22" s="131"/>
    </row>
    <row r="23" spans="3:24" ht="51" customHeight="1">
      <c r="C23" s="130" t="s">
        <v>54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4"/>
      <c r="V23" s="131" t="s">
        <v>55</v>
      </c>
      <c r="W23" s="131"/>
      <c r="X23" s="131"/>
    </row>
    <row r="24" spans="3:24" ht="53.25" customHeight="1">
      <c r="C24" s="130" t="s">
        <v>86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4"/>
      <c r="V24" s="131" t="s">
        <v>90</v>
      </c>
      <c r="W24" s="131"/>
      <c r="X24" s="131"/>
    </row>
    <row r="25" spans="3:24" ht="33.75" customHeight="1">
      <c r="C25" s="130" t="s">
        <v>69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4"/>
      <c r="V25" s="131" t="s">
        <v>70</v>
      </c>
      <c r="W25" s="131"/>
      <c r="X25" s="131"/>
    </row>
    <row r="26" spans="3:24" ht="12.75" customHeight="1"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4"/>
      <c r="V26" s="128"/>
      <c r="W26" s="128"/>
      <c r="X26" s="128"/>
    </row>
    <row r="27" spans="3:24" ht="12.75" customHeight="1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4"/>
      <c r="V27" s="128"/>
      <c r="W27" s="128"/>
      <c r="X27" s="128"/>
    </row>
    <row r="28" spans="3:24" ht="12.75" customHeight="1"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"/>
      <c r="V28" s="128"/>
      <c r="W28" s="128"/>
      <c r="X28" s="128"/>
    </row>
  </sheetData>
  <sheetProtection selectLockedCells="1" selectUnlockedCells="1"/>
  <mergeCells count="25">
    <mergeCell ref="B2:X2"/>
    <mergeCell ref="C18:Q18"/>
    <mergeCell ref="C19:Q19"/>
    <mergeCell ref="C20:Q20"/>
    <mergeCell ref="B4:U4"/>
    <mergeCell ref="V18:X18"/>
    <mergeCell ref="V19:X19"/>
    <mergeCell ref="V26:X26"/>
    <mergeCell ref="V27:X27"/>
    <mergeCell ref="V23:X23"/>
    <mergeCell ref="V24:X24"/>
    <mergeCell ref="C21:Q21"/>
    <mergeCell ref="C22:Q22"/>
    <mergeCell ref="C23:Q23"/>
    <mergeCell ref="C24:Q24"/>
    <mergeCell ref="M1:W1"/>
    <mergeCell ref="V28:X28"/>
    <mergeCell ref="C27:Q27"/>
    <mergeCell ref="C28:Q28"/>
    <mergeCell ref="C25:Q25"/>
    <mergeCell ref="C26:Q26"/>
    <mergeCell ref="V20:X20"/>
    <mergeCell ref="V21:X21"/>
    <mergeCell ref="V22:X22"/>
    <mergeCell ref="V25:X25"/>
  </mergeCells>
  <printOptions/>
  <pageMargins left="0.15763888888888888" right="0.1701388888888889" top="0.19652777777777777" bottom="0.7479166666666667" header="0.5118055555555555" footer="0.511805555555555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0"/>
  <sheetViews>
    <sheetView zoomScale="75" zoomScaleNormal="75" zoomScalePageLayoutView="0" workbookViewId="0" topLeftCell="B1">
      <selection activeCell="Y16" sqref="Y16"/>
    </sheetView>
  </sheetViews>
  <sheetFormatPr defaultColWidth="14.421875" defaultRowHeight="15" customHeight="1"/>
  <cols>
    <col min="1" max="1" width="2.00390625" style="1" customWidth="1"/>
    <col min="2" max="2" width="5.8515625" style="1" customWidth="1"/>
    <col min="3" max="3" width="38.00390625" style="1" customWidth="1"/>
    <col min="4" max="4" width="7.421875" style="1" customWidth="1"/>
    <col min="5" max="12" width="0" style="1" hidden="1" customWidth="1"/>
    <col min="13" max="13" width="11.421875" style="2" customWidth="1"/>
    <col min="14" max="14" width="12.421875" style="1" customWidth="1"/>
    <col min="15" max="15" width="12.421875" style="1" hidden="1" customWidth="1"/>
    <col min="16" max="16" width="12.28125" style="99" customWidth="1"/>
    <col min="17" max="17" width="12.140625" style="1" customWidth="1"/>
    <col min="18" max="18" width="13.57421875" style="1" customWidth="1"/>
    <col min="19" max="19" width="13.421875" style="1" customWidth="1"/>
    <col min="20" max="20" width="11.00390625" style="1" hidden="1" customWidth="1"/>
    <col min="21" max="21" width="13.57421875" style="1" customWidth="1"/>
    <col min="22" max="22" width="15.00390625" style="1" customWidth="1"/>
    <col min="23" max="23" width="33.28125" style="1" customWidth="1"/>
    <col min="24" max="24" width="30.8515625" style="3" customWidth="1"/>
    <col min="25" max="25" width="35.8515625" style="1" customWidth="1"/>
    <col min="26" max="26" width="13.7109375" style="1" customWidth="1"/>
    <col min="27" max="28" width="8.00390625" style="1" customWidth="1"/>
    <col min="29" max="16384" width="14.421875" style="1" customWidth="1"/>
  </cols>
  <sheetData>
    <row r="1" spans="2:25" ht="50.25" customHeight="1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8" ht="72.75" customHeight="1">
      <c r="A2" s="4"/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11" t="s">
        <v>8</v>
      </c>
      <c r="J2" s="7" t="s">
        <v>9</v>
      </c>
      <c r="K2" s="12" t="s">
        <v>10</v>
      </c>
      <c r="L2" s="12" t="s">
        <v>11</v>
      </c>
      <c r="M2" s="12" t="s">
        <v>12</v>
      </c>
      <c r="N2" s="13" t="s">
        <v>13</v>
      </c>
      <c r="O2" s="13" t="s">
        <v>14</v>
      </c>
      <c r="P2" s="106" t="s">
        <v>15</v>
      </c>
      <c r="Q2" s="15" t="s">
        <v>16</v>
      </c>
      <c r="R2" s="15" t="s">
        <v>71</v>
      </c>
      <c r="S2" s="14" t="s">
        <v>17</v>
      </c>
      <c r="T2" s="15" t="s">
        <v>16</v>
      </c>
      <c r="U2" s="15" t="s">
        <v>18</v>
      </c>
      <c r="V2" s="15" t="s">
        <v>16</v>
      </c>
      <c r="W2" s="16" t="s">
        <v>19</v>
      </c>
      <c r="X2" s="17" t="s">
        <v>20</v>
      </c>
      <c r="Y2" s="18" t="s">
        <v>21</v>
      </c>
      <c r="Z2" s="4"/>
      <c r="AA2" s="4"/>
      <c r="AB2" s="4"/>
    </row>
    <row r="3" spans="1:28" ht="15" customHeight="1">
      <c r="A3" s="19"/>
      <c r="B3" s="140" t="s">
        <v>22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9"/>
      <c r="AA3" s="19"/>
      <c r="AB3" s="19"/>
    </row>
    <row r="4" spans="1:28" s="35" customFormat="1" ht="47.25" customHeight="1">
      <c r="A4" s="20"/>
      <c r="B4" s="21">
        <v>1</v>
      </c>
      <c r="C4" s="22" t="s">
        <v>58</v>
      </c>
      <c r="D4" s="23" t="s">
        <v>24</v>
      </c>
      <c r="E4" s="24"/>
      <c r="F4" s="24"/>
      <c r="G4" s="24"/>
      <c r="H4" s="24"/>
      <c r="I4" s="24"/>
      <c r="J4" s="24"/>
      <c r="K4" s="24"/>
      <c r="L4" s="24"/>
      <c r="M4" s="25">
        <v>1</v>
      </c>
      <c r="N4" s="26">
        <v>6134</v>
      </c>
      <c r="O4" s="26"/>
      <c r="P4" s="107">
        <f>N4*1.07</f>
        <v>6563.38</v>
      </c>
      <c r="Q4" s="28">
        <f aca="true" t="shared" si="0" ref="Q4:Q20">M4*P4</f>
        <v>6563.38</v>
      </c>
      <c r="R4" s="118">
        <v>6150</v>
      </c>
      <c r="S4" s="120">
        <f>R4*1.07</f>
        <v>6580.5</v>
      </c>
      <c r="T4" s="28"/>
      <c r="U4" s="28">
        <f aca="true" t="shared" si="1" ref="U4:U20">(P4+S4)/2</f>
        <v>6571.9400000000005</v>
      </c>
      <c r="V4" s="30">
        <f aca="true" t="shared" si="2" ref="V4:V20">M4*U4</f>
        <v>6571.9400000000005</v>
      </c>
      <c r="W4" s="31" t="s">
        <v>25</v>
      </c>
      <c r="X4" s="32" t="s">
        <v>26</v>
      </c>
      <c r="Y4" s="33" t="s">
        <v>27</v>
      </c>
      <c r="Z4" s="34" t="s">
        <v>28</v>
      </c>
      <c r="AA4" s="20"/>
      <c r="AB4" s="20"/>
    </row>
    <row r="5" spans="1:28" s="35" customFormat="1" ht="47.25" customHeight="1">
      <c r="A5" s="20"/>
      <c r="B5" s="21"/>
      <c r="C5" s="22" t="s">
        <v>72</v>
      </c>
      <c r="D5" s="23" t="s">
        <v>73</v>
      </c>
      <c r="E5" s="24"/>
      <c r="F5" s="24"/>
      <c r="G5" s="24"/>
      <c r="H5" s="24"/>
      <c r="I5" s="24"/>
      <c r="J5" s="24"/>
      <c r="K5" s="24"/>
      <c r="L5" s="24"/>
      <c r="M5" s="25">
        <v>1</v>
      </c>
      <c r="N5" s="26">
        <v>3596</v>
      </c>
      <c r="O5" s="26"/>
      <c r="P5" s="107">
        <f>N5*1.07</f>
        <v>3847.7200000000003</v>
      </c>
      <c r="Q5" s="28">
        <f t="shared" si="0"/>
        <v>3847.7200000000003</v>
      </c>
      <c r="R5" s="118">
        <v>3610</v>
      </c>
      <c r="S5" s="120">
        <f>R5*1.07</f>
        <v>3862.7000000000003</v>
      </c>
      <c r="T5" s="28"/>
      <c r="U5" s="28">
        <f t="shared" si="1"/>
        <v>3855.21</v>
      </c>
      <c r="V5" s="30">
        <f t="shared" si="2"/>
        <v>3855.21</v>
      </c>
      <c r="W5" s="31" t="s">
        <v>25</v>
      </c>
      <c r="X5" s="32" t="s">
        <v>26</v>
      </c>
      <c r="Y5" s="33" t="s">
        <v>27</v>
      </c>
      <c r="Z5" s="34"/>
      <c r="AA5" s="20"/>
      <c r="AB5" s="20"/>
    </row>
    <row r="6" spans="1:28" s="35" customFormat="1" ht="57" customHeight="1">
      <c r="A6" s="20"/>
      <c r="B6" s="21">
        <v>2</v>
      </c>
      <c r="C6" s="22" t="s">
        <v>29</v>
      </c>
      <c r="D6" s="23" t="s">
        <v>24</v>
      </c>
      <c r="E6" s="24"/>
      <c r="F6" s="24"/>
      <c r="G6" s="24"/>
      <c r="H6" s="24"/>
      <c r="I6" s="24"/>
      <c r="J6" s="24"/>
      <c r="K6" s="24"/>
      <c r="L6" s="24"/>
      <c r="M6" s="25">
        <v>1</v>
      </c>
      <c r="N6" s="26">
        <v>2706</v>
      </c>
      <c r="O6" s="26"/>
      <c r="P6" s="107">
        <f aca="true" t="shared" si="3" ref="P6:P20">N6*1.07</f>
        <v>2895.42</v>
      </c>
      <c r="Q6" s="28">
        <f t="shared" si="0"/>
        <v>2895.42</v>
      </c>
      <c r="R6" s="118">
        <v>2755</v>
      </c>
      <c r="S6" s="120">
        <f aca="true" t="shared" si="4" ref="S6:S20">R6*1.07</f>
        <v>2947.8500000000004</v>
      </c>
      <c r="T6" s="28"/>
      <c r="U6" s="28">
        <f t="shared" si="1"/>
        <v>2921.635</v>
      </c>
      <c r="V6" s="30">
        <f t="shared" si="2"/>
        <v>2921.635</v>
      </c>
      <c r="W6" s="31" t="s">
        <v>25</v>
      </c>
      <c r="X6" s="32" t="s">
        <v>26</v>
      </c>
      <c r="Y6" s="33" t="s">
        <v>30</v>
      </c>
      <c r="Z6" s="34" t="s">
        <v>28</v>
      </c>
      <c r="AA6" s="20"/>
      <c r="AB6" s="20"/>
    </row>
    <row r="7" spans="1:28" s="35" customFormat="1" ht="47.25" customHeight="1">
      <c r="A7" s="20"/>
      <c r="B7" s="21">
        <v>3</v>
      </c>
      <c r="C7" s="22" t="s">
        <v>31</v>
      </c>
      <c r="D7" s="23" t="s">
        <v>24</v>
      </c>
      <c r="E7" s="24"/>
      <c r="F7" s="24"/>
      <c r="G7" s="24"/>
      <c r="H7" s="24"/>
      <c r="I7" s="24"/>
      <c r="J7" s="24"/>
      <c r="K7" s="24"/>
      <c r="L7" s="24"/>
      <c r="M7" s="25">
        <v>1</v>
      </c>
      <c r="N7" s="26">
        <v>33624</v>
      </c>
      <c r="O7" s="26"/>
      <c r="P7" s="107">
        <f t="shared" si="3"/>
        <v>35977.68</v>
      </c>
      <c r="Q7" s="28">
        <f t="shared" si="0"/>
        <v>35977.68</v>
      </c>
      <c r="R7" s="118">
        <v>33730</v>
      </c>
      <c r="S7" s="120">
        <f t="shared" si="4"/>
        <v>36091.1</v>
      </c>
      <c r="T7" s="28"/>
      <c r="U7" s="28">
        <f t="shared" si="1"/>
        <v>36034.39</v>
      </c>
      <c r="V7" s="30">
        <f t="shared" si="2"/>
        <v>36034.39</v>
      </c>
      <c r="W7" s="31" t="s">
        <v>25</v>
      </c>
      <c r="X7" s="32" t="s">
        <v>26</v>
      </c>
      <c r="Y7" s="33" t="s">
        <v>32</v>
      </c>
      <c r="Z7" s="34" t="s">
        <v>28</v>
      </c>
      <c r="AA7" s="20"/>
      <c r="AB7" s="20"/>
    </row>
    <row r="8" spans="1:28" s="35" customFormat="1" ht="48.75" customHeight="1">
      <c r="A8" s="20"/>
      <c r="B8" s="21">
        <v>4</v>
      </c>
      <c r="C8" s="22" t="s">
        <v>33</v>
      </c>
      <c r="D8" s="23" t="s">
        <v>24</v>
      </c>
      <c r="E8" s="24"/>
      <c r="F8" s="24"/>
      <c r="G8" s="24"/>
      <c r="H8" s="24"/>
      <c r="I8" s="24"/>
      <c r="J8" s="24"/>
      <c r="K8" s="24"/>
      <c r="L8" s="24"/>
      <c r="M8" s="25">
        <v>1</v>
      </c>
      <c r="N8" s="26">
        <v>2680</v>
      </c>
      <c r="O8" s="26"/>
      <c r="P8" s="107">
        <f t="shared" si="3"/>
        <v>2867.6000000000004</v>
      </c>
      <c r="Q8" s="28">
        <f t="shared" si="0"/>
        <v>2867.6000000000004</v>
      </c>
      <c r="R8" s="118">
        <v>2695</v>
      </c>
      <c r="S8" s="120">
        <f t="shared" si="4"/>
        <v>2883.65</v>
      </c>
      <c r="T8" s="28"/>
      <c r="U8" s="28">
        <f t="shared" si="1"/>
        <v>2875.625</v>
      </c>
      <c r="V8" s="30">
        <f t="shared" si="2"/>
        <v>2875.625</v>
      </c>
      <c r="W8" s="31" t="s">
        <v>25</v>
      </c>
      <c r="X8" s="32" t="s">
        <v>26</v>
      </c>
      <c r="Y8" s="33" t="s">
        <v>34</v>
      </c>
      <c r="Z8" s="34" t="s">
        <v>28</v>
      </c>
      <c r="AA8" s="20"/>
      <c r="AB8" s="20"/>
    </row>
    <row r="9" spans="1:28" s="35" customFormat="1" ht="47.25" customHeight="1">
      <c r="A9" s="20"/>
      <c r="B9" s="21">
        <v>5</v>
      </c>
      <c r="C9" s="36" t="s">
        <v>35</v>
      </c>
      <c r="D9" s="23" t="s">
        <v>24</v>
      </c>
      <c r="E9" s="24"/>
      <c r="F9" s="24"/>
      <c r="G9" s="24"/>
      <c r="H9" s="24"/>
      <c r="I9" s="24"/>
      <c r="J9" s="24"/>
      <c r="K9" s="24"/>
      <c r="L9" s="24"/>
      <c r="M9" s="25">
        <v>1</v>
      </c>
      <c r="N9" s="26">
        <v>10270</v>
      </c>
      <c r="O9" s="26"/>
      <c r="P9" s="107">
        <f t="shared" si="3"/>
        <v>10988.900000000001</v>
      </c>
      <c r="Q9" s="28">
        <f t="shared" si="0"/>
        <v>10988.900000000001</v>
      </c>
      <c r="R9" s="118">
        <v>10350</v>
      </c>
      <c r="S9" s="120">
        <f t="shared" si="4"/>
        <v>11074.5</v>
      </c>
      <c r="T9" s="28"/>
      <c r="U9" s="28">
        <f t="shared" si="1"/>
        <v>11031.7</v>
      </c>
      <c r="V9" s="30">
        <f t="shared" si="2"/>
        <v>11031.7</v>
      </c>
      <c r="W9" s="31" t="s">
        <v>25</v>
      </c>
      <c r="X9" s="32" t="s">
        <v>36</v>
      </c>
      <c r="Y9" s="37" t="s">
        <v>37</v>
      </c>
      <c r="Z9" s="34" t="s">
        <v>28</v>
      </c>
      <c r="AA9" s="20"/>
      <c r="AB9" s="20"/>
    </row>
    <row r="10" spans="1:28" s="35" customFormat="1" ht="47.25" customHeight="1">
      <c r="A10" s="20"/>
      <c r="B10" s="21">
        <v>6</v>
      </c>
      <c r="C10" s="36" t="s">
        <v>38</v>
      </c>
      <c r="D10" s="23" t="s">
        <v>24</v>
      </c>
      <c r="E10" s="24"/>
      <c r="F10" s="24"/>
      <c r="G10" s="24"/>
      <c r="H10" s="24"/>
      <c r="I10" s="24"/>
      <c r="J10" s="24"/>
      <c r="K10" s="24"/>
      <c r="L10" s="24"/>
      <c r="M10" s="25">
        <v>1</v>
      </c>
      <c r="N10" s="26">
        <v>2231</v>
      </c>
      <c r="O10" s="26"/>
      <c r="P10" s="107">
        <f t="shared" si="3"/>
        <v>2387.17</v>
      </c>
      <c r="Q10" s="28">
        <f t="shared" si="0"/>
        <v>2387.17</v>
      </c>
      <c r="R10" s="118">
        <v>2255</v>
      </c>
      <c r="S10" s="120">
        <f t="shared" si="4"/>
        <v>2412.8500000000004</v>
      </c>
      <c r="T10" s="28"/>
      <c r="U10" s="28">
        <f t="shared" si="1"/>
        <v>2400.01</v>
      </c>
      <c r="V10" s="30">
        <f t="shared" si="2"/>
        <v>2400.01</v>
      </c>
      <c r="W10" s="31" t="s">
        <v>25</v>
      </c>
      <c r="X10" s="32" t="s">
        <v>36</v>
      </c>
      <c r="Y10" s="38" t="s">
        <v>39</v>
      </c>
      <c r="Z10" s="34" t="s">
        <v>28</v>
      </c>
      <c r="AA10" s="20"/>
      <c r="AB10" s="20"/>
    </row>
    <row r="11" spans="1:28" s="35" customFormat="1" ht="33" customHeight="1">
      <c r="A11" s="20"/>
      <c r="B11" s="21">
        <v>7</v>
      </c>
      <c r="C11" s="22" t="s">
        <v>40</v>
      </c>
      <c r="D11" s="23" t="s">
        <v>24</v>
      </c>
      <c r="E11" s="24"/>
      <c r="F11" s="24"/>
      <c r="G11" s="24"/>
      <c r="H11" s="24"/>
      <c r="I11" s="24"/>
      <c r="J11" s="24"/>
      <c r="K11" s="24"/>
      <c r="L11" s="24"/>
      <c r="M11" s="25">
        <v>1</v>
      </c>
      <c r="N11" s="26">
        <v>2461</v>
      </c>
      <c r="O11" s="26"/>
      <c r="P11" s="107">
        <f t="shared" si="3"/>
        <v>2633.27</v>
      </c>
      <c r="Q11" s="28">
        <f t="shared" si="0"/>
        <v>2633.27</v>
      </c>
      <c r="R11" s="118">
        <v>2530</v>
      </c>
      <c r="S11" s="120">
        <f t="shared" si="4"/>
        <v>2707.1000000000004</v>
      </c>
      <c r="T11" s="28"/>
      <c r="U11" s="28">
        <f t="shared" si="1"/>
        <v>2670.1850000000004</v>
      </c>
      <c r="V11" s="30">
        <f t="shared" si="2"/>
        <v>2670.1850000000004</v>
      </c>
      <c r="W11" s="31" t="s">
        <v>25</v>
      </c>
      <c r="X11" s="32" t="s">
        <v>26</v>
      </c>
      <c r="Y11" s="33" t="s">
        <v>41</v>
      </c>
      <c r="Z11" s="34" t="s">
        <v>28</v>
      </c>
      <c r="AA11" s="20"/>
      <c r="AB11" s="20"/>
    </row>
    <row r="12" spans="1:28" s="35" customFormat="1" ht="34.5" customHeight="1">
      <c r="A12" s="20"/>
      <c r="B12" s="21">
        <v>8</v>
      </c>
      <c r="C12" s="22" t="s">
        <v>42</v>
      </c>
      <c r="D12" s="23" t="s">
        <v>24</v>
      </c>
      <c r="E12" s="24"/>
      <c r="F12" s="24"/>
      <c r="G12" s="24"/>
      <c r="H12" s="24"/>
      <c r="I12" s="24"/>
      <c r="J12" s="24"/>
      <c r="K12" s="24"/>
      <c r="L12" s="24"/>
      <c r="M12" s="25">
        <v>1</v>
      </c>
      <c r="N12" s="26">
        <v>911</v>
      </c>
      <c r="O12" s="26"/>
      <c r="P12" s="107">
        <f t="shared" si="3"/>
        <v>974.7700000000001</v>
      </c>
      <c r="Q12" s="28">
        <f t="shared" si="0"/>
        <v>974.7700000000001</v>
      </c>
      <c r="R12" s="118">
        <v>925</v>
      </c>
      <c r="S12" s="120">
        <f t="shared" si="4"/>
        <v>989.7500000000001</v>
      </c>
      <c r="T12" s="28"/>
      <c r="U12" s="28">
        <f t="shared" si="1"/>
        <v>982.2600000000001</v>
      </c>
      <c r="V12" s="30">
        <f t="shared" si="2"/>
        <v>982.2600000000001</v>
      </c>
      <c r="W12" s="31" t="s">
        <v>25</v>
      </c>
      <c r="X12" s="32" t="s">
        <v>26</v>
      </c>
      <c r="Y12" s="33" t="s">
        <v>41</v>
      </c>
      <c r="Z12" s="34" t="s">
        <v>28</v>
      </c>
      <c r="AA12" s="20"/>
      <c r="AB12" s="20"/>
    </row>
    <row r="13" spans="1:28" s="35" customFormat="1" ht="34.5" customHeight="1">
      <c r="A13" s="20"/>
      <c r="B13" s="21">
        <v>9</v>
      </c>
      <c r="C13" s="22" t="s">
        <v>43</v>
      </c>
      <c r="D13" s="23" t="s">
        <v>24</v>
      </c>
      <c r="E13" s="24"/>
      <c r="F13" s="24"/>
      <c r="G13" s="24"/>
      <c r="H13" s="24"/>
      <c r="I13" s="24"/>
      <c r="J13" s="24"/>
      <c r="K13" s="24"/>
      <c r="L13" s="24"/>
      <c r="M13" s="25">
        <v>1</v>
      </c>
      <c r="N13" s="26">
        <v>386</v>
      </c>
      <c r="O13" s="26"/>
      <c r="P13" s="107">
        <f t="shared" si="3"/>
        <v>413.02000000000004</v>
      </c>
      <c r="Q13" s="28">
        <f t="shared" si="0"/>
        <v>413.02000000000004</v>
      </c>
      <c r="R13" s="118">
        <v>395</v>
      </c>
      <c r="S13" s="120">
        <f t="shared" si="4"/>
        <v>422.65000000000003</v>
      </c>
      <c r="T13" s="28"/>
      <c r="U13" s="28">
        <f t="shared" si="1"/>
        <v>417.83500000000004</v>
      </c>
      <c r="V13" s="30">
        <f t="shared" si="2"/>
        <v>417.83500000000004</v>
      </c>
      <c r="W13" s="31" t="s">
        <v>25</v>
      </c>
      <c r="X13" s="32" t="s">
        <v>26</v>
      </c>
      <c r="Y13" s="33" t="s">
        <v>41</v>
      </c>
      <c r="Z13" s="34" t="s">
        <v>28</v>
      </c>
      <c r="AA13" s="20"/>
      <c r="AB13" s="20"/>
    </row>
    <row r="14" spans="1:28" s="35" customFormat="1" ht="47.25" customHeight="1">
      <c r="A14" s="20"/>
      <c r="B14" s="21">
        <v>10</v>
      </c>
      <c r="C14" s="22" t="s">
        <v>44</v>
      </c>
      <c r="D14" s="23" t="s">
        <v>24</v>
      </c>
      <c r="E14" s="24"/>
      <c r="F14" s="24"/>
      <c r="G14" s="24"/>
      <c r="H14" s="24"/>
      <c r="I14" s="24"/>
      <c r="J14" s="24"/>
      <c r="K14" s="24"/>
      <c r="L14" s="24"/>
      <c r="M14" s="25">
        <v>1</v>
      </c>
      <c r="N14" s="26">
        <v>762</v>
      </c>
      <c r="O14" s="26"/>
      <c r="P14" s="107">
        <f t="shared" si="3"/>
        <v>815.34</v>
      </c>
      <c r="Q14" s="28">
        <f t="shared" si="0"/>
        <v>815.34</v>
      </c>
      <c r="R14" s="118">
        <v>810</v>
      </c>
      <c r="S14" s="120">
        <f t="shared" si="4"/>
        <v>866.7</v>
      </c>
      <c r="T14" s="28"/>
      <c r="U14" s="28">
        <f t="shared" si="1"/>
        <v>841.02</v>
      </c>
      <c r="V14" s="30">
        <f t="shared" si="2"/>
        <v>841.02</v>
      </c>
      <c r="W14" s="31" t="s">
        <v>25</v>
      </c>
      <c r="X14" s="32" t="s">
        <v>26</v>
      </c>
      <c r="Y14" s="33" t="s">
        <v>45</v>
      </c>
      <c r="Z14" s="34" t="s">
        <v>28</v>
      </c>
      <c r="AA14" s="20"/>
      <c r="AB14" s="20"/>
    </row>
    <row r="15" spans="1:28" s="35" customFormat="1" ht="44.25" customHeight="1">
      <c r="A15" s="20"/>
      <c r="B15" s="21">
        <v>11</v>
      </c>
      <c r="C15" s="22" t="s">
        <v>46</v>
      </c>
      <c r="D15" s="23" t="s">
        <v>24</v>
      </c>
      <c r="E15" s="24"/>
      <c r="F15" s="24"/>
      <c r="G15" s="24"/>
      <c r="H15" s="24"/>
      <c r="I15" s="24"/>
      <c r="J15" s="24"/>
      <c r="K15" s="24"/>
      <c r="L15" s="24"/>
      <c r="M15" s="25">
        <v>1</v>
      </c>
      <c r="N15" s="26">
        <v>6043</v>
      </c>
      <c r="O15" s="26"/>
      <c r="P15" s="107">
        <f t="shared" si="3"/>
        <v>6466.01</v>
      </c>
      <c r="Q15" s="28">
        <f t="shared" si="0"/>
        <v>6466.01</v>
      </c>
      <c r="R15" s="118">
        <v>6095</v>
      </c>
      <c r="S15" s="120">
        <f t="shared" si="4"/>
        <v>6521.650000000001</v>
      </c>
      <c r="T15" s="28"/>
      <c r="U15" s="28">
        <f t="shared" si="1"/>
        <v>6493.83</v>
      </c>
      <c r="V15" s="30">
        <f t="shared" si="2"/>
        <v>6493.83</v>
      </c>
      <c r="W15" s="31" t="s">
        <v>25</v>
      </c>
      <c r="X15" s="32" t="s">
        <v>26</v>
      </c>
      <c r="Y15" s="33" t="s">
        <v>47</v>
      </c>
      <c r="Z15" s="34" t="s">
        <v>28</v>
      </c>
      <c r="AA15" s="20"/>
      <c r="AB15" s="20"/>
    </row>
    <row r="16" spans="1:28" s="35" customFormat="1" ht="36.75" customHeight="1">
      <c r="A16" s="20"/>
      <c r="B16" s="21">
        <v>12</v>
      </c>
      <c r="C16" s="22" t="s">
        <v>48</v>
      </c>
      <c r="D16" s="23" t="s">
        <v>24</v>
      </c>
      <c r="E16" s="24"/>
      <c r="F16" s="24"/>
      <c r="G16" s="24"/>
      <c r="H16" s="24"/>
      <c r="I16" s="24"/>
      <c r="J16" s="24"/>
      <c r="K16" s="24"/>
      <c r="L16" s="24"/>
      <c r="M16" s="25">
        <v>1</v>
      </c>
      <c r="N16" s="26">
        <v>6035</v>
      </c>
      <c r="O16" s="26"/>
      <c r="P16" s="107">
        <f t="shared" si="3"/>
        <v>6457.450000000001</v>
      </c>
      <c r="Q16" s="28">
        <f t="shared" si="0"/>
        <v>6457.450000000001</v>
      </c>
      <c r="R16" s="118">
        <v>6085</v>
      </c>
      <c r="S16" s="120">
        <f t="shared" si="4"/>
        <v>6510.950000000001</v>
      </c>
      <c r="T16" s="28"/>
      <c r="U16" s="28">
        <f t="shared" si="1"/>
        <v>6484.200000000001</v>
      </c>
      <c r="V16" s="30">
        <f t="shared" si="2"/>
        <v>6484.200000000001</v>
      </c>
      <c r="W16" s="31" t="s">
        <v>25</v>
      </c>
      <c r="X16" s="32" t="s">
        <v>26</v>
      </c>
      <c r="Y16" s="33" t="s">
        <v>49</v>
      </c>
      <c r="Z16" s="34" t="s">
        <v>28</v>
      </c>
      <c r="AA16" s="20"/>
      <c r="AB16" s="20"/>
    </row>
    <row r="17" spans="1:28" s="35" customFormat="1" ht="36.75" customHeight="1">
      <c r="A17" s="20"/>
      <c r="B17" s="21"/>
      <c r="C17" s="22" t="s">
        <v>75</v>
      </c>
      <c r="D17" s="23" t="s">
        <v>73</v>
      </c>
      <c r="E17" s="24"/>
      <c r="F17" s="24"/>
      <c r="G17" s="24"/>
      <c r="H17" s="24"/>
      <c r="I17" s="24"/>
      <c r="J17" s="24"/>
      <c r="K17" s="24"/>
      <c r="L17" s="24"/>
      <c r="M17" s="25">
        <v>1</v>
      </c>
      <c r="N17" s="26">
        <v>39693</v>
      </c>
      <c r="O17" s="26"/>
      <c r="P17" s="107">
        <f t="shared" si="3"/>
        <v>42471.51</v>
      </c>
      <c r="Q17" s="28">
        <f t="shared" si="0"/>
        <v>42471.51</v>
      </c>
      <c r="R17" s="27">
        <v>39730</v>
      </c>
      <c r="S17" s="62">
        <f t="shared" si="4"/>
        <v>42511.100000000006</v>
      </c>
      <c r="T17" s="28"/>
      <c r="U17" s="121">
        <f t="shared" si="1"/>
        <v>42491.30500000001</v>
      </c>
      <c r="V17" s="30">
        <f t="shared" si="2"/>
        <v>42491.30500000001</v>
      </c>
      <c r="W17" s="31"/>
      <c r="X17" s="32"/>
      <c r="Y17" s="33"/>
      <c r="Z17" s="34"/>
      <c r="AA17" s="20"/>
      <c r="AB17" s="20"/>
    </row>
    <row r="18" spans="1:28" s="35" customFormat="1" ht="36.75" customHeight="1">
      <c r="A18" s="20"/>
      <c r="B18" s="21"/>
      <c r="C18" s="22" t="s">
        <v>76</v>
      </c>
      <c r="D18" s="23" t="s">
        <v>73</v>
      </c>
      <c r="E18" s="24"/>
      <c r="F18" s="24"/>
      <c r="G18" s="24"/>
      <c r="H18" s="24"/>
      <c r="I18" s="24"/>
      <c r="J18" s="24"/>
      <c r="K18" s="24"/>
      <c r="L18" s="24"/>
      <c r="M18" s="25">
        <v>1</v>
      </c>
      <c r="N18" s="26">
        <v>9185</v>
      </c>
      <c r="O18" s="26"/>
      <c r="P18" s="107">
        <f t="shared" si="3"/>
        <v>9827.95</v>
      </c>
      <c r="Q18" s="28">
        <f t="shared" si="0"/>
        <v>9827.95</v>
      </c>
      <c r="R18" s="27">
        <v>9200</v>
      </c>
      <c r="S18" s="62">
        <f t="shared" si="4"/>
        <v>9844</v>
      </c>
      <c r="T18" s="28"/>
      <c r="U18" s="121">
        <f t="shared" si="1"/>
        <v>9835.975</v>
      </c>
      <c r="V18" s="30">
        <f t="shared" si="2"/>
        <v>9835.975</v>
      </c>
      <c r="W18" s="31"/>
      <c r="X18" s="32"/>
      <c r="Y18" s="33"/>
      <c r="Z18" s="34"/>
      <c r="AA18" s="20"/>
      <c r="AB18" s="20"/>
    </row>
    <row r="19" spans="1:28" s="35" customFormat="1" ht="36.75" customHeight="1">
      <c r="A19" s="20"/>
      <c r="B19" s="21"/>
      <c r="C19" s="22" t="s">
        <v>77</v>
      </c>
      <c r="D19" s="23" t="s">
        <v>73</v>
      </c>
      <c r="E19" s="24"/>
      <c r="F19" s="24"/>
      <c r="G19" s="24"/>
      <c r="H19" s="24"/>
      <c r="I19" s="24"/>
      <c r="J19" s="24"/>
      <c r="K19" s="24"/>
      <c r="L19" s="24"/>
      <c r="M19" s="25">
        <v>1</v>
      </c>
      <c r="N19" s="26">
        <v>15746</v>
      </c>
      <c r="O19" s="26"/>
      <c r="P19" s="107">
        <f t="shared" si="3"/>
        <v>16848.22</v>
      </c>
      <c r="Q19" s="28">
        <f t="shared" si="0"/>
        <v>16848.22</v>
      </c>
      <c r="R19" s="27">
        <v>15905</v>
      </c>
      <c r="S19" s="62">
        <f t="shared" si="4"/>
        <v>17018.350000000002</v>
      </c>
      <c r="T19" s="28"/>
      <c r="U19" s="121">
        <f t="shared" si="1"/>
        <v>16933.285000000003</v>
      </c>
      <c r="V19" s="30">
        <f t="shared" si="2"/>
        <v>16933.285000000003</v>
      </c>
      <c r="W19" s="31"/>
      <c r="X19" s="32"/>
      <c r="Y19" s="33"/>
      <c r="Z19" s="34"/>
      <c r="AA19" s="20"/>
      <c r="AB19" s="20"/>
    </row>
    <row r="20" spans="1:28" s="35" customFormat="1" ht="36.75" customHeight="1">
      <c r="A20" s="20"/>
      <c r="B20" s="21"/>
      <c r="C20" s="22" t="s">
        <v>78</v>
      </c>
      <c r="D20" s="23" t="s">
        <v>73</v>
      </c>
      <c r="E20" s="24"/>
      <c r="F20" s="24"/>
      <c r="G20" s="24"/>
      <c r="H20" s="24"/>
      <c r="I20" s="24"/>
      <c r="J20" s="24"/>
      <c r="K20" s="24"/>
      <c r="L20" s="24"/>
      <c r="M20" s="25">
        <v>1</v>
      </c>
      <c r="N20" s="26">
        <v>8199</v>
      </c>
      <c r="O20" s="26"/>
      <c r="P20" s="107">
        <f t="shared" si="3"/>
        <v>8772.93</v>
      </c>
      <c r="Q20" s="28">
        <f t="shared" si="0"/>
        <v>8772.93</v>
      </c>
      <c r="R20" s="27">
        <v>8210</v>
      </c>
      <c r="S20" s="62">
        <f t="shared" si="4"/>
        <v>8784.7</v>
      </c>
      <c r="T20" s="28"/>
      <c r="U20" s="121">
        <f t="shared" si="1"/>
        <v>8778.815</v>
      </c>
      <c r="V20" s="30">
        <f t="shared" si="2"/>
        <v>8778.815</v>
      </c>
      <c r="W20" s="31"/>
      <c r="X20" s="32"/>
      <c r="Y20" s="33"/>
      <c r="Z20" s="34"/>
      <c r="AA20" s="20"/>
      <c r="AB20" s="20"/>
    </row>
    <row r="21" spans="1:28" ht="34.5" customHeight="1">
      <c r="A21" s="19"/>
      <c r="B21" s="39"/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4"/>
      <c r="P21" s="108" t="s">
        <v>16</v>
      </c>
      <c r="Q21" s="46">
        <f>SUM(Q4:Q20)</f>
        <v>161208.34</v>
      </c>
      <c r="R21" s="119"/>
      <c r="S21" s="45" t="s">
        <v>16</v>
      </c>
      <c r="T21" s="46">
        <f>SUM(T4:T16)</f>
        <v>0</v>
      </c>
      <c r="U21" s="45" t="s">
        <v>16</v>
      </c>
      <c r="V21" s="47">
        <f>SUM(V4:V20)</f>
        <v>161619.22</v>
      </c>
      <c r="W21" s="47"/>
      <c r="X21" s="48"/>
      <c r="Y21" s="49"/>
      <c r="Z21" s="19"/>
      <c r="AA21" s="19"/>
      <c r="AB21" s="19"/>
    </row>
    <row r="22" spans="1:28" ht="28.5" customHeight="1">
      <c r="A22" s="19"/>
      <c r="B22" s="39"/>
      <c r="C22" s="40"/>
      <c r="D22" s="5"/>
      <c r="E22" s="42"/>
      <c r="F22" s="42"/>
      <c r="G22" s="42"/>
      <c r="H22" s="42"/>
      <c r="I22" s="42"/>
      <c r="J22" s="42"/>
      <c r="K22" s="42"/>
      <c r="L22" s="42"/>
      <c r="M22" s="25"/>
      <c r="N22" s="26"/>
      <c r="O22" s="26"/>
      <c r="P22" s="107"/>
      <c r="Q22" s="50"/>
      <c r="R22" s="50"/>
      <c r="S22" s="51"/>
      <c r="T22" s="50"/>
      <c r="U22" s="50"/>
      <c r="V22" s="52"/>
      <c r="W22" s="52"/>
      <c r="X22" s="48"/>
      <c r="Y22" s="53"/>
      <c r="Z22" s="19"/>
      <c r="AA22" s="19"/>
      <c r="AB22" s="19"/>
    </row>
    <row r="23" spans="1:28" ht="19.5" customHeight="1">
      <c r="A23" s="19"/>
      <c r="B23" s="140" t="s">
        <v>50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9"/>
      <c r="AA23" s="19"/>
      <c r="AB23" s="19"/>
    </row>
    <row r="24" spans="1:28" s="35" customFormat="1" ht="31.5" customHeight="1">
      <c r="A24" s="20"/>
      <c r="B24" s="21">
        <v>1</v>
      </c>
      <c r="C24" s="54" t="s">
        <v>51</v>
      </c>
      <c r="D24" s="23" t="s">
        <v>24</v>
      </c>
      <c r="E24" s="24"/>
      <c r="F24" s="24"/>
      <c r="G24" s="24"/>
      <c r="H24" s="24"/>
      <c r="I24" s="24"/>
      <c r="J24" s="24"/>
      <c r="K24" s="24"/>
      <c r="L24" s="24"/>
      <c r="M24" s="25">
        <v>1</v>
      </c>
      <c r="N24" s="26">
        <v>6262</v>
      </c>
      <c r="O24" s="26"/>
      <c r="P24" s="107">
        <f>N24*1.07</f>
        <v>6700.34</v>
      </c>
      <c r="Q24" s="28">
        <f>P24*M24</f>
        <v>6700.34</v>
      </c>
      <c r="R24" s="118">
        <v>6350</v>
      </c>
      <c r="S24" s="120">
        <f>R24*1.07</f>
        <v>6794.5</v>
      </c>
      <c r="T24" s="28"/>
      <c r="U24" s="28">
        <f>(P24+S24)/2</f>
        <v>6747.42</v>
      </c>
      <c r="V24" s="30">
        <f>U24*M24</f>
        <v>6747.42</v>
      </c>
      <c r="W24" s="31" t="s">
        <v>25</v>
      </c>
      <c r="X24" s="32" t="s">
        <v>26</v>
      </c>
      <c r="Y24" s="55" t="s">
        <v>41</v>
      </c>
      <c r="Z24" s="34" t="s">
        <v>28</v>
      </c>
      <c r="AA24" s="20"/>
      <c r="AB24" s="20"/>
    </row>
    <row r="25" spans="1:28" s="35" customFormat="1" ht="31.5" customHeight="1">
      <c r="A25" s="20"/>
      <c r="B25" s="21"/>
      <c r="C25" s="58" t="s">
        <v>74</v>
      </c>
      <c r="D25" s="23" t="s">
        <v>73</v>
      </c>
      <c r="E25" s="24"/>
      <c r="F25" s="24"/>
      <c r="G25" s="24"/>
      <c r="H25" s="24"/>
      <c r="I25" s="24"/>
      <c r="J25" s="24"/>
      <c r="K25" s="24"/>
      <c r="L25" s="24"/>
      <c r="M25" s="25">
        <v>1</v>
      </c>
      <c r="N25" s="26">
        <v>8218</v>
      </c>
      <c r="O25" s="26"/>
      <c r="P25" s="107">
        <f>N25*1.07</f>
        <v>8793.26</v>
      </c>
      <c r="Q25" s="28">
        <f>P25*M25</f>
        <v>8793.26</v>
      </c>
      <c r="R25" s="27">
        <v>8235</v>
      </c>
      <c r="S25" s="120">
        <f>R25*1.07</f>
        <v>8811.45</v>
      </c>
      <c r="T25" s="28"/>
      <c r="U25" s="28">
        <f>(P25+S25)/2</f>
        <v>8802.355</v>
      </c>
      <c r="V25" s="30">
        <f>U25*M25</f>
        <v>8802.355</v>
      </c>
      <c r="W25" s="31"/>
      <c r="X25" s="32"/>
      <c r="Y25" s="55"/>
      <c r="Z25" s="34"/>
      <c r="AA25" s="20"/>
      <c r="AB25" s="20"/>
    </row>
    <row r="26" spans="1:28" s="65" customFormat="1" ht="33" customHeight="1">
      <c r="A26" s="56"/>
      <c r="B26" s="57"/>
      <c r="C26" s="58"/>
      <c r="D26" s="59"/>
      <c r="E26" s="24"/>
      <c r="F26" s="24"/>
      <c r="G26" s="24"/>
      <c r="H26" s="24"/>
      <c r="I26" s="24"/>
      <c r="J26" s="24"/>
      <c r="K26" s="24"/>
      <c r="L26" s="24"/>
      <c r="M26" s="60"/>
      <c r="N26" s="61"/>
      <c r="O26" s="61"/>
      <c r="P26" s="115" t="s">
        <v>16</v>
      </c>
      <c r="Q26" s="50">
        <f>SUM(Q24:Q24)</f>
        <v>6700.34</v>
      </c>
      <c r="R26" s="117"/>
      <c r="S26" s="62" t="s">
        <v>16</v>
      </c>
      <c r="T26" s="50">
        <f>T24</f>
        <v>0</v>
      </c>
      <c r="U26" s="62" t="s">
        <v>16</v>
      </c>
      <c r="V26" s="52">
        <f>V24</f>
        <v>6747.42</v>
      </c>
      <c r="W26" s="52"/>
      <c r="X26" s="63"/>
      <c r="Y26" s="64"/>
      <c r="Z26" s="56"/>
      <c r="AA26" s="56"/>
      <c r="AB26" s="56"/>
    </row>
    <row r="27" spans="1:28" s="65" customFormat="1" ht="33" customHeight="1">
      <c r="A27" s="56"/>
      <c r="B27" s="57"/>
      <c r="C27" s="58"/>
      <c r="D27" s="59"/>
      <c r="E27" s="24"/>
      <c r="F27" s="24"/>
      <c r="G27" s="24"/>
      <c r="H27" s="24"/>
      <c r="I27" s="24"/>
      <c r="J27" s="24"/>
      <c r="K27" s="24"/>
      <c r="L27" s="24"/>
      <c r="M27" s="60"/>
      <c r="N27" s="61"/>
      <c r="O27" s="61"/>
      <c r="P27" s="115"/>
      <c r="Q27" s="50">
        <f>Q26+Q21</f>
        <v>167908.68</v>
      </c>
      <c r="R27" s="117"/>
      <c r="S27" s="62"/>
      <c r="T27" s="50">
        <f>T26+T21</f>
        <v>0</v>
      </c>
      <c r="U27" s="62"/>
      <c r="V27" s="52">
        <f>V26+V21</f>
        <v>168366.64</v>
      </c>
      <c r="W27" s="52"/>
      <c r="X27" s="63"/>
      <c r="Y27" s="64"/>
      <c r="Z27" s="56"/>
      <c r="AA27" s="56"/>
      <c r="AB27" s="56"/>
    </row>
    <row r="28" spans="1:28" ht="15" customHeight="1">
      <c r="A28" s="19"/>
      <c r="B28" s="39"/>
      <c r="C28" s="66"/>
      <c r="D28" s="5"/>
      <c r="E28" s="42"/>
      <c r="F28" s="42"/>
      <c r="G28" s="42"/>
      <c r="H28" s="42"/>
      <c r="I28" s="42"/>
      <c r="J28" s="42"/>
      <c r="K28" s="42"/>
      <c r="L28" s="42"/>
      <c r="M28" s="67"/>
      <c r="N28" s="68"/>
      <c r="O28" s="68"/>
      <c r="P28" s="109"/>
      <c r="Q28" s="69"/>
      <c r="R28" s="69"/>
      <c r="S28" s="51"/>
      <c r="T28" s="69"/>
      <c r="U28" s="69"/>
      <c r="V28" s="70"/>
      <c r="W28" s="70"/>
      <c r="X28" s="71"/>
      <c r="Y28" s="72"/>
      <c r="Z28" s="19"/>
      <c r="AA28" s="19"/>
      <c r="AB28" s="19"/>
    </row>
    <row r="29" spans="1:28" ht="12.75" customHeight="1">
      <c r="A29" s="19"/>
      <c r="B29" s="73"/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75"/>
      <c r="O29" s="75"/>
      <c r="P29" s="110"/>
      <c r="Q29" s="77"/>
      <c r="R29" s="77"/>
      <c r="S29" s="78"/>
      <c r="T29" s="77"/>
      <c r="U29" s="19"/>
      <c r="V29" s="79"/>
      <c r="W29" s="79"/>
      <c r="X29" s="80"/>
      <c r="Y29" s="81"/>
      <c r="Z29" s="19"/>
      <c r="AA29" s="19"/>
      <c r="AB29" s="19"/>
    </row>
    <row r="30" spans="2:25" ht="39" customHeight="1">
      <c r="B30" s="141" t="s">
        <v>52</v>
      </c>
      <c r="C30" s="141"/>
      <c r="D30" s="141"/>
      <c r="E30" s="82"/>
      <c r="F30" s="82"/>
      <c r="G30" s="82"/>
      <c r="H30" s="82"/>
      <c r="I30" s="82"/>
      <c r="J30" s="82"/>
      <c r="K30" s="82"/>
      <c r="L30" s="82"/>
      <c r="M30" s="83"/>
      <c r="N30" s="82"/>
      <c r="O30" s="82"/>
      <c r="P30" s="116"/>
      <c r="Q30" s="82"/>
      <c r="R30" s="82"/>
      <c r="S30" s="82"/>
      <c r="T30" s="82"/>
      <c r="U30" s="82"/>
      <c r="V30" s="142" t="s">
        <v>53</v>
      </c>
      <c r="W30" s="142"/>
      <c r="X30" s="142"/>
      <c r="Y30" s="142"/>
    </row>
    <row r="31" spans="2:25" ht="43.5" customHeight="1">
      <c r="B31" s="141" t="s">
        <v>54</v>
      </c>
      <c r="C31" s="141"/>
      <c r="D31" s="141"/>
      <c r="E31" s="82"/>
      <c r="F31" s="82"/>
      <c r="G31" s="82"/>
      <c r="H31" s="82"/>
      <c r="I31" s="82"/>
      <c r="J31" s="82"/>
      <c r="K31" s="82"/>
      <c r="L31" s="82"/>
      <c r="M31" s="83"/>
      <c r="N31" s="82"/>
      <c r="O31" s="82"/>
      <c r="P31" s="116"/>
      <c r="Q31" s="82"/>
      <c r="R31" s="82"/>
      <c r="S31" s="82"/>
      <c r="T31" s="82"/>
      <c r="U31" s="82"/>
      <c r="V31" s="142" t="s">
        <v>55</v>
      </c>
      <c r="W31" s="142"/>
      <c r="X31" s="142"/>
      <c r="Y31" s="142"/>
    </row>
    <row r="32" spans="2:25" ht="33.75" customHeight="1">
      <c r="B32" s="141" t="s">
        <v>56</v>
      </c>
      <c r="C32" s="141"/>
      <c r="D32" s="141"/>
      <c r="E32" s="82"/>
      <c r="F32" s="82"/>
      <c r="G32" s="82"/>
      <c r="H32" s="82"/>
      <c r="I32" s="82"/>
      <c r="J32" s="82"/>
      <c r="K32" s="82"/>
      <c r="L32" s="82"/>
      <c r="M32" s="83"/>
      <c r="N32" s="82"/>
      <c r="O32" s="82"/>
      <c r="P32" s="116"/>
      <c r="Q32" s="82"/>
      <c r="R32" s="82"/>
      <c r="S32" s="82"/>
      <c r="T32" s="82"/>
      <c r="U32" s="82"/>
      <c r="V32" s="142" t="s">
        <v>57</v>
      </c>
      <c r="W32" s="142"/>
      <c r="X32" s="142"/>
      <c r="Y32" s="142"/>
    </row>
    <row r="33" spans="2:25" ht="14.25" customHeight="1">
      <c r="B33" s="141"/>
      <c r="C33" s="141"/>
      <c r="D33" s="141"/>
      <c r="E33" s="82"/>
      <c r="F33" s="82"/>
      <c r="G33" s="82"/>
      <c r="H33" s="82"/>
      <c r="I33" s="82"/>
      <c r="J33" s="82"/>
      <c r="K33" s="82"/>
      <c r="L33" s="82"/>
      <c r="M33" s="83"/>
      <c r="N33" s="82"/>
      <c r="O33" s="82"/>
      <c r="P33" s="116"/>
      <c r="Q33" s="82"/>
      <c r="R33" s="82"/>
      <c r="S33" s="82"/>
      <c r="T33" s="82"/>
      <c r="U33" s="82"/>
      <c r="V33" s="142"/>
      <c r="W33" s="142"/>
      <c r="X33" s="142"/>
      <c r="Y33" s="142"/>
    </row>
    <row r="34" ht="12.75" customHeight="1">
      <c r="S34" s="4"/>
    </row>
    <row r="35" ht="12.75" customHeight="1">
      <c r="S35" s="4"/>
    </row>
    <row r="36" ht="12.75" customHeight="1">
      <c r="S36" s="4"/>
    </row>
    <row r="37" ht="12.75" customHeight="1">
      <c r="S37" s="4"/>
    </row>
    <row r="38" ht="12.75" customHeight="1">
      <c r="S38" s="4"/>
    </row>
    <row r="39" ht="12.75" customHeight="1">
      <c r="S39" s="4"/>
    </row>
    <row r="40" ht="12.75" customHeight="1">
      <c r="S40" s="4"/>
    </row>
    <row r="41" ht="12.75" customHeight="1">
      <c r="S41" s="4"/>
    </row>
    <row r="42" ht="12.75" customHeight="1">
      <c r="S42" s="4"/>
    </row>
    <row r="43" ht="12.75" customHeight="1">
      <c r="S43" s="4"/>
    </row>
    <row r="44" ht="12.75" customHeight="1">
      <c r="S44" s="4"/>
    </row>
    <row r="45" ht="12.75" customHeight="1">
      <c r="S45" s="4"/>
    </row>
    <row r="46" ht="12.75" customHeight="1">
      <c r="S46" s="4"/>
    </row>
    <row r="47" ht="12.75" customHeight="1">
      <c r="S47" s="4"/>
    </row>
    <row r="48" ht="12.75" customHeight="1">
      <c r="S48" s="4"/>
    </row>
    <row r="49" ht="12.75" customHeight="1">
      <c r="S49" s="4"/>
    </row>
    <row r="50" ht="12.75" customHeight="1">
      <c r="S50" s="4"/>
    </row>
    <row r="51" ht="12.75" customHeight="1">
      <c r="S51" s="4"/>
    </row>
    <row r="52" ht="12.75" customHeight="1">
      <c r="S52" s="4"/>
    </row>
    <row r="53" ht="12.75" customHeight="1">
      <c r="S53" s="4"/>
    </row>
    <row r="54" ht="12.75" customHeight="1">
      <c r="S54" s="4"/>
    </row>
    <row r="55" ht="12.75" customHeight="1">
      <c r="S55" s="4"/>
    </row>
    <row r="56" ht="12.75" customHeight="1">
      <c r="S56" s="4"/>
    </row>
    <row r="57" ht="12.75" customHeight="1">
      <c r="S57" s="4"/>
    </row>
    <row r="58" ht="12.75" customHeight="1">
      <c r="S58" s="4"/>
    </row>
    <row r="59" ht="12.75" customHeight="1">
      <c r="S59" s="4"/>
    </row>
    <row r="60" ht="12.75" customHeight="1">
      <c r="S60" s="4"/>
    </row>
    <row r="61" ht="12.75" customHeight="1">
      <c r="S61" s="4"/>
    </row>
    <row r="62" ht="12.75" customHeight="1">
      <c r="S62" s="4"/>
    </row>
    <row r="63" ht="12.75" customHeight="1">
      <c r="S63" s="4"/>
    </row>
    <row r="64" ht="12.75" customHeight="1">
      <c r="S64" s="4"/>
    </row>
    <row r="65" ht="12.75" customHeight="1">
      <c r="S65" s="4"/>
    </row>
    <row r="66" ht="12.75" customHeight="1">
      <c r="S66" s="4"/>
    </row>
    <row r="67" ht="12.75" customHeight="1">
      <c r="S67" s="4"/>
    </row>
    <row r="68" ht="12.75" customHeight="1">
      <c r="S68" s="4"/>
    </row>
    <row r="69" ht="12.75" customHeight="1">
      <c r="S69" s="4"/>
    </row>
    <row r="70" ht="12.75" customHeight="1">
      <c r="S70" s="4"/>
    </row>
    <row r="71" ht="12.75" customHeight="1">
      <c r="S71" s="4"/>
    </row>
    <row r="72" ht="12.75" customHeight="1">
      <c r="S72" s="4"/>
    </row>
    <row r="73" ht="12.75" customHeight="1">
      <c r="S73" s="4"/>
    </row>
    <row r="74" ht="12.75" customHeight="1">
      <c r="S74" s="4"/>
    </row>
    <row r="75" ht="12.75" customHeight="1">
      <c r="S75" s="4"/>
    </row>
    <row r="76" ht="12.75" customHeight="1">
      <c r="S76" s="4"/>
    </row>
    <row r="77" ht="12.75" customHeight="1">
      <c r="S77" s="4"/>
    </row>
    <row r="78" ht="12.75" customHeight="1">
      <c r="S78" s="4"/>
    </row>
    <row r="79" ht="12.75" customHeight="1">
      <c r="S79" s="4"/>
    </row>
    <row r="80" ht="12.75" customHeight="1">
      <c r="S80" s="4"/>
    </row>
    <row r="81" ht="12.75" customHeight="1">
      <c r="S81" s="4"/>
    </row>
    <row r="82" ht="12.75" customHeight="1">
      <c r="S82" s="4"/>
    </row>
    <row r="83" ht="12.75" customHeight="1">
      <c r="S83" s="4"/>
    </row>
    <row r="84" ht="12.75" customHeight="1">
      <c r="S84" s="4"/>
    </row>
    <row r="85" ht="12.75" customHeight="1">
      <c r="S85" s="4"/>
    </row>
    <row r="86" ht="12.75" customHeight="1">
      <c r="S86" s="4"/>
    </row>
    <row r="87" ht="12.75" customHeight="1">
      <c r="S87" s="4"/>
    </row>
    <row r="88" ht="12.75" customHeight="1">
      <c r="S88" s="4"/>
    </row>
    <row r="89" ht="12.75" customHeight="1">
      <c r="S89" s="4"/>
    </row>
    <row r="90" ht="12.75" customHeight="1">
      <c r="S90" s="4"/>
    </row>
    <row r="91" ht="12.75" customHeight="1">
      <c r="S91" s="4"/>
    </row>
    <row r="92" ht="12.75" customHeight="1">
      <c r="S92" s="4"/>
    </row>
    <row r="93" ht="12.75" customHeight="1">
      <c r="S93" s="4"/>
    </row>
    <row r="94" ht="12.75" customHeight="1">
      <c r="S94" s="4"/>
    </row>
    <row r="95" ht="12.75" customHeight="1">
      <c r="S95" s="4"/>
    </row>
    <row r="96" ht="12.75" customHeight="1">
      <c r="S96" s="4"/>
    </row>
    <row r="97" ht="12.75" customHeight="1">
      <c r="S97" s="4"/>
    </row>
    <row r="98" ht="12.75" customHeight="1">
      <c r="S98" s="4"/>
    </row>
    <row r="99" ht="12.75" customHeight="1">
      <c r="S99" s="4"/>
    </row>
    <row r="100" ht="12.75" customHeight="1">
      <c r="S100" s="4"/>
    </row>
    <row r="101" ht="12.75" customHeight="1">
      <c r="S101" s="4"/>
    </row>
    <row r="102" ht="12.75" customHeight="1">
      <c r="S102" s="4"/>
    </row>
    <row r="103" ht="12.75" customHeight="1">
      <c r="S103" s="4"/>
    </row>
    <row r="104" ht="12.75" customHeight="1">
      <c r="S104" s="4"/>
    </row>
    <row r="105" ht="12.75" customHeight="1">
      <c r="S105" s="4"/>
    </row>
    <row r="106" ht="12.75" customHeight="1">
      <c r="S106" s="4"/>
    </row>
    <row r="107" ht="12.75" customHeight="1">
      <c r="S107" s="4"/>
    </row>
    <row r="108" ht="12.75" customHeight="1">
      <c r="S108" s="4"/>
    </row>
    <row r="109" ht="12.75" customHeight="1">
      <c r="S109" s="4"/>
    </row>
    <row r="110" ht="12.75" customHeight="1">
      <c r="S110" s="4"/>
    </row>
    <row r="111" ht="12.75" customHeight="1">
      <c r="S111" s="4"/>
    </row>
    <row r="112" ht="12.75" customHeight="1">
      <c r="S112" s="4"/>
    </row>
    <row r="113" ht="12.75" customHeight="1">
      <c r="S113" s="4"/>
    </row>
    <row r="114" ht="12.75" customHeight="1">
      <c r="S114" s="4"/>
    </row>
    <row r="115" ht="12.75" customHeight="1">
      <c r="S115" s="4"/>
    </row>
    <row r="116" ht="12.75" customHeight="1">
      <c r="S116" s="4"/>
    </row>
    <row r="117" ht="12.75" customHeight="1">
      <c r="S117" s="4"/>
    </row>
    <row r="118" ht="12.75" customHeight="1">
      <c r="S118" s="4"/>
    </row>
    <row r="119" ht="12.75" customHeight="1">
      <c r="S119" s="4"/>
    </row>
    <row r="120" ht="12.75" customHeight="1">
      <c r="S120" s="4"/>
    </row>
    <row r="121" ht="12.75" customHeight="1">
      <c r="S121" s="4"/>
    </row>
    <row r="122" ht="12.75" customHeight="1">
      <c r="S122" s="4"/>
    </row>
    <row r="123" ht="12.75" customHeight="1">
      <c r="S123" s="4"/>
    </row>
    <row r="124" ht="12.75" customHeight="1">
      <c r="S124" s="4"/>
    </row>
    <row r="125" ht="12.75" customHeight="1">
      <c r="S125" s="4"/>
    </row>
    <row r="126" ht="12.75" customHeight="1">
      <c r="S126" s="4"/>
    </row>
    <row r="127" ht="12.75" customHeight="1">
      <c r="S127" s="4"/>
    </row>
    <row r="128" ht="12.75" customHeight="1">
      <c r="S128" s="4"/>
    </row>
    <row r="129" ht="12.75" customHeight="1">
      <c r="S129" s="4"/>
    </row>
    <row r="130" ht="12.75" customHeight="1">
      <c r="S130" s="4"/>
    </row>
    <row r="131" ht="12.75" customHeight="1">
      <c r="S131" s="4"/>
    </row>
    <row r="132" ht="12.75" customHeight="1">
      <c r="S132" s="4"/>
    </row>
    <row r="133" ht="12.75" customHeight="1">
      <c r="S133" s="4"/>
    </row>
    <row r="134" ht="12.75" customHeight="1">
      <c r="S134" s="4"/>
    </row>
    <row r="135" ht="12.75" customHeight="1">
      <c r="S135" s="4"/>
    </row>
    <row r="136" ht="12.75" customHeight="1">
      <c r="S136" s="4"/>
    </row>
    <row r="137" ht="12.75" customHeight="1">
      <c r="S137" s="4"/>
    </row>
    <row r="138" ht="12.75" customHeight="1">
      <c r="S138" s="4"/>
    </row>
    <row r="139" ht="12.75" customHeight="1">
      <c r="S139" s="4"/>
    </row>
    <row r="140" ht="12.75" customHeight="1">
      <c r="S140" s="4"/>
    </row>
    <row r="141" ht="12.75" customHeight="1">
      <c r="S141" s="4"/>
    </row>
    <row r="142" ht="12.75" customHeight="1">
      <c r="S142" s="4"/>
    </row>
    <row r="143" ht="12.75" customHeight="1">
      <c r="S143" s="4"/>
    </row>
    <row r="144" ht="12.75" customHeight="1">
      <c r="S144" s="4"/>
    </row>
    <row r="145" ht="12.75" customHeight="1">
      <c r="S145" s="4"/>
    </row>
    <row r="146" ht="12.75" customHeight="1">
      <c r="S146" s="4"/>
    </row>
    <row r="147" ht="12.75" customHeight="1">
      <c r="S147" s="4"/>
    </row>
    <row r="148" ht="12.75" customHeight="1">
      <c r="S148" s="4"/>
    </row>
    <row r="149" ht="12.75" customHeight="1">
      <c r="S149" s="4"/>
    </row>
    <row r="150" ht="12.75" customHeight="1">
      <c r="S150" s="4"/>
    </row>
    <row r="151" ht="12.75" customHeight="1">
      <c r="S151" s="4"/>
    </row>
    <row r="152" ht="12.75" customHeight="1">
      <c r="S152" s="4"/>
    </row>
    <row r="153" ht="12.75" customHeight="1">
      <c r="S153" s="4"/>
    </row>
    <row r="154" ht="12.75" customHeight="1">
      <c r="S154" s="4"/>
    </row>
    <row r="155" ht="12.75" customHeight="1">
      <c r="S155" s="4"/>
    </row>
    <row r="156" ht="12.75" customHeight="1">
      <c r="S156" s="4"/>
    </row>
    <row r="157" ht="12.75" customHeight="1">
      <c r="S157" s="4"/>
    </row>
    <row r="158" ht="12.75" customHeight="1">
      <c r="S158" s="4"/>
    </row>
    <row r="159" ht="12.75" customHeight="1">
      <c r="S159" s="4"/>
    </row>
    <row r="160" ht="12.75" customHeight="1">
      <c r="S160" s="4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sheetProtection selectLockedCells="1" selectUnlockedCells="1"/>
  <mergeCells count="11">
    <mergeCell ref="B32:D32"/>
    <mergeCell ref="V32:Y32"/>
    <mergeCell ref="B33:D33"/>
    <mergeCell ref="V33:Y33"/>
    <mergeCell ref="B1:Y1"/>
    <mergeCell ref="B3:Y3"/>
    <mergeCell ref="B23:Y23"/>
    <mergeCell ref="B30:D30"/>
    <mergeCell ref="V30:Y30"/>
    <mergeCell ref="B31:D31"/>
    <mergeCell ref="V31:Y3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9.140625" style="86" customWidth="1"/>
    <col min="2" max="2" width="37.421875" style="86" customWidth="1"/>
    <col min="3" max="4" width="9.140625" style="86" customWidth="1"/>
    <col min="5" max="5" width="13.57421875" style="87" customWidth="1"/>
    <col min="6" max="6" width="18.140625" style="87" customWidth="1"/>
    <col min="7" max="8" width="9.140625" style="86" customWidth="1"/>
    <col min="9" max="9" width="9.140625" style="89" customWidth="1"/>
    <col min="10" max="10" width="13.8515625" style="89" customWidth="1"/>
    <col min="11" max="16384" width="9.140625" style="89" customWidth="1"/>
  </cols>
  <sheetData>
    <row r="1" spans="1:6" ht="35.25" customHeight="1">
      <c r="A1" s="143" t="s">
        <v>22</v>
      </c>
      <c r="B1" s="143"/>
      <c r="C1" s="143"/>
      <c r="D1" s="143"/>
      <c r="E1" s="143"/>
      <c r="F1" s="143"/>
    </row>
    <row r="2" spans="1:6" ht="31.5" thickBot="1">
      <c r="A2" s="91" t="s">
        <v>1</v>
      </c>
      <c r="B2" s="92" t="s">
        <v>2</v>
      </c>
      <c r="C2" s="92" t="s">
        <v>3</v>
      </c>
      <c r="D2" s="92" t="s">
        <v>60</v>
      </c>
      <c r="E2" s="93" t="s">
        <v>59</v>
      </c>
      <c r="F2" s="93" t="s">
        <v>16</v>
      </c>
    </row>
    <row r="3" spans="1:10" ht="15.75" thickBot="1">
      <c r="A3" s="85">
        <v>1</v>
      </c>
      <c r="B3" s="86" t="s">
        <v>23</v>
      </c>
      <c r="C3" s="86" t="s">
        <v>24</v>
      </c>
      <c r="D3" s="86">
        <v>17</v>
      </c>
      <c r="E3" s="95">
        <v>3930</v>
      </c>
      <c r="F3" s="87">
        <f>D3*E3</f>
        <v>66810</v>
      </c>
      <c r="J3" s="96">
        <v>52020</v>
      </c>
    </row>
    <row r="4" spans="1:10" ht="15.75" thickBot="1">
      <c r="A4" s="85">
        <v>2</v>
      </c>
      <c r="B4" s="86" t="s">
        <v>29</v>
      </c>
      <c r="C4" s="86" t="s">
        <v>24</v>
      </c>
      <c r="D4" s="86">
        <v>7</v>
      </c>
      <c r="E4" s="95">
        <v>2280</v>
      </c>
      <c r="F4" s="87">
        <f aca="true" t="shared" si="0" ref="F4:F14">D4*E4</f>
        <v>15960</v>
      </c>
      <c r="J4" s="97">
        <v>15960</v>
      </c>
    </row>
    <row r="5" spans="1:10" ht="15.75" thickBot="1">
      <c r="A5" s="85">
        <v>3</v>
      </c>
      <c r="B5" s="86" t="s">
        <v>31</v>
      </c>
      <c r="C5" s="86" t="s">
        <v>24</v>
      </c>
      <c r="D5" s="86">
        <v>8</v>
      </c>
      <c r="E5" s="95">
        <v>28320</v>
      </c>
      <c r="F5" s="87">
        <f t="shared" si="0"/>
        <v>226560</v>
      </c>
      <c r="J5" s="97">
        <v>230400</v>
      </c>
    </row>
    <row r="6" spans="1:10" ht="15.75" thickBot="1">
      <c r="A6" s="85">
        <v>4</v>
      </c>
      <c r="B6" s="86" t="s">
        <v>33</v>
      </c>
      <c r="C6" s="86" t="s">
        <v>24</v>
      </c>
      <c r="D6" s="86">
        <v>24</v>
      </c>
      <c r="E6" s="95">
        <v>2285.5</v>
      </c>
      <c r="F6" s="87">
        <f t="shared" si="0"/>
        <v>54852</v>
      </c>
      <c r="J6" s="97">
        <v>54732</v>
      </c>
    </row>
    <row r="7" spans="1:10" ht="15.75" thickBot="1">
      <c r="A7" s="85">
        <v>5</v>
      </c>
      <c r="B7" s="86" t="s">
        <v>35</v>
      </c>
      <c r="C7" s="86" t="s">
        <v>24</v>
      </c>
      <c r="D7" s="86">
        <v>9</v>
      </c>
      <c r="E7" s="87">
        <v>8401</v>
      </c>
      <c r="F7" s="87">
        <f t="shared" si="0"/>
        <v>75609</v>
      </c>
      <c r="J7" s="97">
        <v>74709</v>
      </c>
    </row>
    <row r="8" spans="1:10" ht="15.75" thickBot="1">
      <c r="A8" s="85">
        <v>6</v>
      </c>
      <c r="B8" s="86" t="s">
        <v>38</v>
      </c>
      <c r="C8" s="86" t="s">
        <v>24</v>
      </c>
      <c r="D8" s="86">
        <v>2</v>
      </c>
      <c r="E8" s="87">
        <v>1815</v>
      </c>
      <c r="F8" s="87">
        <f t="shared" si="0"/>
        <v>3630</v>
      </c>
      <c r="J8" s="97">
        <v>3596</v>
      </c>
    </row>
    <row r="9" spans="1:10" ht="30" thickBot="1">
      <c r="A9" s="85">
        <v>7</v>
      </c>
      <c r="B9" s="86" t="s">
        <v>40</v>
      </c>
      <c r="C9" s="86" t="s">
        <v>24</v>
      </c>
      <c r="D9" s="86">
        <v>11</v>
      </c>
      <c r="E9" s="87">
        <v>2095</v>
      </c>
      <c r="F9" s="87">
        <f t="shared" si="0"/>
        <v>23045</v>
      </c>
      <c r="J9" s="97">
        <v>23100</v>
      </c>
    </row>
    <row r="10" spans="1:10" ht="15.75" thickBot="1">
      <c r="A10" s="85">
        <v>8</v>
      </c>
      <c r="B10" s="86" t="s">
        <v>42</v>
      </c>
      <c r="C10" s="86" t="s">
        <v>24</v>
      </c>
      <c r="D10" s="86">
        <v>5</v>
      </c>
      <c r="E10" s="87">
        <v>738</v>
      </c>
      <c r="F10" s="87">
        <f t="shared" si="0"/>
        <v>3690</v>
      </c>
      <c r="J10" s="97">
        <v>3660</v>
      </c>
    </row>
    <row r="11" spans="1:10" ht="15.75" thickBot="1">
      <c r="A11" s="85">
        <v>9</v>
      </c>
      <c r="B11" s="86" t="s">
        <v>43</v>
      </c>
      <c r="C11" s="86" t="s">
        <v>24</v>
      </c>
      <c r="D11" s="86">
        <v>8</v>
      </c>
      <c r="E11" s="87">
        <v>325</v>
      </c>
      <c r="F11" s="87">
        <f t="shared" si="0"/>
        <v>2600</v>
      </c>
      <c r="J11" s="97">
        <v>2520</v>
      </c>
    </row>
    <row r="12" spans="1:10" ht="15.75" thickBot="1">
      <c r="A12" s="85">
        <v>10</v>
      </c>
      <c r="B12" s="86" t="s">
        <v>44</v>
      </c>
      <c r="C12" s="86" t="s">
        <v>24</v>
      </c>
      <c r="D12" s="86">
        <v>10</v>
      </c>
      <c r="E12" s="87">
        <v>618</v>
      </c>
      <c r="F12" s="87">
        <f t="shared" si="0"/>
        <v>6180</v>
      </c>
      <c r="J12" s="97">
        <v>6250</v>
      </c>
    </row>
    <row r="13" spans="1:10" ht="15.75" thickBot="1">
      <c r="A13" s="85">
        <v>11</v>
      </c>
      <c r="B13" s="86" t="s">
        <v>46</v>
      </c>
      <c r="C13" s="86" t="s">
        <v>24</v>
      </c>
      <c r="D13" s="86">
        <v>6</v>
      </c>
      <c r="E13" s="87">
        <v>4865</v>
      </c>
      <c r="F13" s="87">
        <f t="shared" si="0"/>
        <v>29190</v>
      </c>
      <c r="J13" s="97">
        <v>29190</v>
      </c>
    </row>
    <row r="14" spans="1:10" ht="30" thickBot="1">
      <c r="A14" s="85">
        <v>12</v>
      </c>
      <c r="B14" s="86" t="s">
        <v>48</v>
      </c>
      <c r="C14" s="86" t="s">
        <v>24</v>
      </c>
      <c r="D14" s="86">
        <v>8</v>
      </c>
      <c r="E14" s="87">
        <v>4855</v>
      </c>
      <c r="F14" s="87">
        <f t="shared" si="0"/>
        <v>38840</v>
      </c>
      <c r="J14" s="97">
        <v>38840</v>
      </c>
    </row>
    <row r="15" spans="1:10" ht="36" customHeight="1" thickBot="1">
      <c r="A15" s="145" t="s">
        <v>16</v>
      </c>
      <c r="B15" s="145"/>
      <c r="C15" s="145"/>
      <c r="D15" s="145"/>
      <c r="E15" s="145"/>
      <c r="F15" s="93">
        <f>SUM(F3:F14)</f>
        <v>546966</v>
      </c>
      <c r="J15" s="97">
        <v>125850</v>
      </c>
    </row>
    <row r="16" spans="1:10" ht="15">
      <c r="A16" s="90"/>
      <c r="C16" s="88"/>
      <c r="F16" s="94"/>
      <c r="J16" s="98">
        <f>SUM(J3:J15)</f>
        <v>660827</v>
      </c>
    </row>
    <row r="17" spans="1:6" ht="15">
      <c r="A17" s="144" t="s">
        <v>50</v>
      </c>
      <c r="B17" s="144"/>
      <c r="C17" s="144"/>
      <c r="D17" s="144"/>
      <c r="E17" s="144"/>
      <c r="F17" s="144"/>
    </row>
    <row r="18" spans="1:6" ht="15">
      <c r="A18" s="85">
        <v>1</v>
      </c>
      <c r="B18" s="86" t="s">
        <v>51</v>
      </c>
      <c r="C18" s="86" t="s">
        <v>24</v>
      </c>
      <c r="D18" s="86">
        <v>30</v>
      </c>
      <c r="E18" s="87">
        <v>4168</v>
      </c>
      <c r="F18" s="87">
        <f>D18*E18</f>
        <v>125040</v>
      </c>
    </row>
    <row r="19" spans="1:6" ht="15">
      <c r="A19" s="145" t="s">
        <v>16</v>
      </c>
      <c r="B19" s="145"/>
      <c r="C19" s="145"/>
      <c r="D19" s="145"/>
      <c r="E19" s="145"/>
      <c r="F19" s="93">
        <v>124515.9</v>
      </c>
    </row>
    <row r="20" spans="1:6" ht="34.5" customHeight="1">
      <c r="A20" s="90"/>
      <c r="B20" s="88"/>
      <c r="C20" s="88"/>
      <c r="F20" s="93">
        <f>F15+F19</f>
        <v>671481.9</v>
      </c>
    </row>
  </sheetData>
  <sheetProtection/>
  <mergeCells count="4">
    <mergeCell ref="A1:F1"/>
    <mergeCell ref="A17:F17"/>
    <mergeCell ref="A15:E15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2024-03-12T10:04:45Z</cp:lastPrinted>
  <dcterms:created xsi:type="dcterms:W3CDTF">2024-03-27T12:00:05Z</dcterms:created>
  <dcterms:modified xsi:type="dcterms:W3CDTF">2024-03-27T18:28:22Z</dcterms:modified>
  <cp:category/>
  <cp:version/>
  <cp:contentType/>
  <cp:contentStatus/>
</cp:coreProperties>
</file>