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КДЛ Тріліська ТКМ ХР 300 станція ХН 1500  24 нам\"/>
    </mc:Choice>
  </mc:AlternateContent>
  <xr:revisionPtr revIDLastSave="0" documentId="8_{D9BC5AFD-F0DE-4D7F-9A16-6E2A9D2F734E}" xr6:coauthVersionLast="36" xr6:coauthVersionMax="36" xr10:uidLastSave="{00000000-0000-0000-0000-000000000000}"/>
  <bookViews>
    <workbookView xWindow="0" yWindow="0" windowWidth="20355" windowHeight="11175" xr2:uid="{00000000-000D-0000-FFFF-FFFF00000000}"/>
  </bookViews>
  <sheets>
    <sheet name="Аркуш1" sheetId="1" r:id="rId1"/>
  </sheets>
  <externalReferences>
    <externalReference r:id="rId2"/>
    <externalReference r:id="rId3"/>
  </externalReferences>
  <definedNames>
    <definedName name="_xlnm.Print_Area" localSheetId="0">Аркуш1!$A$2:$Q$43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3" i="1" l="1"/>
  <c r="L33" i="1"/>
  <c r="J33" i="1"/>
  <c r="H33" i="1"/>
  <c r="L32" i="1"/>
  <c r="J32" i="1"/>
  <c r="L10" i="1"/>
  <c r="J10" i="1"/>
  <c r="B12" i="1" l="1"/>
  <c r="B13" i="1"/>
  <c r="B14" i="1"/>
  <c r="B22" i="1"/>
  <c r="B23" i="1"/>
  <c r="B24" i="1"/>
  <c r="B25" i="1"/>
  <c r="B6" i="1"/>
  <c r="B7" i="1"/>
  <c r="B8" i="1"/>
  <c r="B9" i="1"/>
  <c r="L7" i="1"/>
  <c r="L8" i="1"/>
  <c r="L9" i="1"/>
  <c r="L6" i="1"/>
  <c r="J7" i="1"/>
  <c r="J8" i="1"/>
  <c r="J9" i="1"/>
  <c r="J6" i="1"/>
  <c r="L29" i="1" l="1"/>
  <c r="L31" i="1"/>
  <c r="L30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G22" i="1" l="1"/>
  <c r="G23" i="1"/>
  <c r="G24" i="1"/>
  <c r="G25" i="1"/>
  <c r="G26" i="1"/>
  <c r="G27" i="1"/>
  <c r="G28" i="1"/>
  <c r="G29" i="1"/>
  <c r="G30" i="1"/>
  <c r="G31" i="1"/>
  <c r="G12" i="1"/>
  <c r="G13" i="1"/>
  <c r="G14" i="1"/>
  <c r="G15" i="1"/>
  <c r="G16" i="1"/>
  <c r="G17" i="1"/>
  <c r="G18" i="1"/>
  <c r="G19" i="1"/>
  <c r="G20" i="1"/>
  <c r="G21" i="1"/>
  <c r="G6" i="1"/>
  <c r="H6" i="1" s="1"/>
  <c r="G7" i="1"/>
  <c r="H7" i="1" s="1"/>
  <c r="G8" i="1"/>
  <c r="H8" i="1" s="1"/>
  <c r="G9" i="1"/>
  <c r="H9" i="1" s="1"/>
  <c r="H10" i="1" l="1"/>
  <c r="M6" i="1"/>
  <c r="N6" i="1" s="1"/>
  <c r="M18" i="1"/>
  <c r="N18" i="1" s="1"/>
  <c r="H18" i="1"/>
  <c r="H27" i="1"/>
  <c r="M27" i="1"/>
  <c r="N27" i="1" s="1"/>
  <c r="M17" i="1"/>
  <c r="N17" i="1" s="1"/>
  <c r="H17" i="1"/>
  <c r="H26" i="1"/>
  <c r="M26" i="1"/>
  <c r="N26" i="1" s="1"/>
  <c r="M9" i="1"/>
  <c r="N9" i="1" s="1"/>
  <c r="H21" i="1"/>
  <c r="M21" i="1"/>
  <c r="N21" i="1" s="1"/>
  <c r="M12" i="1"/>
  <c r="N12" i="1" s="1"/>
  <c r="H12" i="1"/>
  <c r="M16" i="1"/>
  <c r="N16" i="1" s="1"/>
  <c r="H16" i="1"/>
  <c r="H31" i="1"/>
  <c r="M31" i="1"/>
  <c r="N31" i="1" s="1"/>
  <c r="H25" i="1"/>
  <c r="M25" i="1"/>
  <c r="N25" i="1" s="1"/>
  <c r="M15" i="1"/>
  <c r="N15" i="1" s="1"/>
  <c r="H15" i="1"/>
  <c r="M30" i="1"/>
  <c r="N30" i="1" s="1"/>
  <c r="H30" i="1"/>
  <c r="M24" i="1"/>
  <c r="N24" i="1" s="1"/>
  <c r="H24" i="1"/>
  <c r="M8" i="1"/>
  <c r="N8" i="1" s="1"/>
  <c r="H20" i="1"/>
  <c r="M20" i="1"/>
  <c r="N20" i="1" s="1"/>
  <c r="H14" i="1"/>
  <c r="M14" i="1"/>
  <c r="N14" i="1" s="1"/>
  <c r="M29" i="1"/>
  <c r="N29" i="1" s="1"/>
  <c r="H29" i="1"/>
  <c r="M23" i="1"/>
  <c r="N23" i="1" s="1"/>
  <c r="H23" i="1"/>
  <c r="M7" i="1"/>
  <c r="N7" i="1" s="1"/>
  <c r="H19" i="1"/>
  <c r="M19" i="1"/>
  <c r="N19" i="1" s="1"/>
  <c r="H13" i="1"/>
  <c r="M13" i="1"/>
  <c r="N13" i="1" s="1"/>
  <c r="M28" i="1"/>
  <c r="N28" i="1" s="1"/>
  <c r="H28" i="1"/>
  <c r="M22" i="1"/>
  <c r="N22" i="1" s="1"/>
  <c r="H22" i="1"/>
  <c r="H32" i="1" l="1"/>
  <c r="N32" i="1"/>
  <c r="N10" i="1"/>
  <c r="B15" i="1"/>
  <c r="B27" i="1" l="1"/>
  <c r="B28" i="1"/>
  <c r="B29" i="1"/>
  <c r="B30" i="1"/>
  <c r="B31" i="1"/>
  <c r="B26" i="1"/>
  <c r="B16" i="1"/>
  <c r="B17" i="1"/>
  <c r="B18" i="1"/>
  <c r="B19" i="1"/>
  <c r="B20" i="1"/>
  <c r="B21" i="1"/>
</calcChain>
</file>

<file path=xl/sharedStrings.xml><?xml version="1.0" encoding="utf-8"?>
<sst xmlns="http://schemas.openxmlformats.org/spreadsheetml/2006/main" count="132" uniqueCount="48">
  <si>
    <t>пак</t>
  </si>
  <si>
    <t>фл</t>
  </si>
  <si>
    <t>Найменування товару</t>
  </si>
  <si>
    <t>Форма випуску</t>
  </si>
  <si>
    <t>Загалом</t>
  </si>
  <si>
    <t>Потреба на рік</t>
  </si>
  <si>
    <t>Загальна кількість</t>
  </si>
  <si>
    <t>Цінова пропозиція фірми №1, з ПДВ за 1 одиницю, грн.</t>
  </si>
  <si>
    <t>Загальна сума фірми №1, грн.</t>
  </si>
  <si>
    <t>Ціна середня, з ПДВ, грн.</t>
  </si>
  <si>
    <t>Загальна сума, грн.</t>
  </si>
  <si>
    <t xml:space="preserve">НАЦІОНАЛЬНИЙ КЛАСИФІКАТОР УКРАЇНИ
Єдиний закупівельний словник ДК 021:2015  </t>
  </si>
  <si>
    <t>Цінова пропозиція фірми №2, з ПДВ за 1 одиницю, грн.</t>
  </si>
  <si>
    <t>Загальна сума фірми №2, грн.</t>
  </si>
  <si>
    <t>Цінова пропозиція фірми №3, з ПДВ за 1 одиницю, грн.</t>
  </si>
  <si>
    <t>Загальна сума фірми №3, грн.</t>
  </si>
  <si>
    <t>33690000-3 «Лікарські засоби різні»</t>
  </si>
  <si>
    <t>55855 - Підрахунок клітин крові IVD, реагент</t>
  </si>
  <si>
    <t>59058 - Миючий / очищуючий розчин ІВД, для автоматизованих / полуавтоматізіванних систем</t>
  </si>
  <si>
    <t>55866 - Підрахунок клітин крові IVD, (діагностика in vitro), контрольний матеріал</t>
  </si>
  <si>
    <t>59058 - Миючий / очищуючий розчин IVD, для автоматизованих / полуавтоматізіванних систем</t>
  </si>
  <si>
    <t>Висновок Державної служби України з питань безпечності харчових продуктів та захисту споживачів</t>
  </si>
  <si>
    <t>55866 - Підрахунок клітин крові IVD, контрольний матеріал</t>
  </si>
  <si>
    <t>С.С.Чернишук</t>
  </si>
  <si>
    <t>Т.П. Іванова</t>
  </si>
  <si>
    <t>Завідувач лабораторії медико-генетичного центру</t>
  </si>
  <si>
    <t>Н.В. Ольхович</t>
  </si>
  <si>
    <r>
      <t xml:space="preserve">Залишок </t>
    </r>
    <r>
      <rPr>
        <b/>
        <sz val="10"/>
        <color theme="1"/>
        <rFont val="Times New Roman"/>
        <family val="1"/>
        <charset val="204"/>
      </rPr>
      <t>на 27.01.2025</t>
    </r>
  </si>
  <si>
    <t>Медико-технічні вимоги на закупівлю реагентів та витратних матеріалів для Референс-лабораторії з лабораторної діагностики онкогематологічних захворювань Українського Референс-центру з клінічної лабораторної діагностики та метрології  в 2025 р. (ТКМ)</t>
  </si>
  <si>
    <t>Голова робочої групи:             Медичний директор  з медичних питань НДСЛ "ОХМАТДИТ" МОЗ України</t>
  </si>
  <si>
    <t>Члени робочої групи:               Медичний директор  НДСЛ "ОХМАТДИТ" МОЗ України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</si>
  <si>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</si>
  <si>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</si>
  <si>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</si>
  <si>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В.В.Федоров</t>
  </si>
  <si>
    <t>Завідувач Українського Референс-центру з клінічної лабораторної діагностики та метрологі</t>
  </si>
  <si>
    <t>В.Г. 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</si>
  <si>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</si>
  <si>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</si>
  <si>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Код та назва національного Класифікатору медичних виробів НК 024:2023</t>
  </si>
  <si>
    <t>Декларація про відповідність №5 від 06.01.2025</t>
  </si>
  <si>
    <t>Декларація про відповідність №4 від 02.12.2024</t>
  </si>
  <si>
    <t>Декларація про відповідність №1/RAL віл 22.05.2024</t>
  </si>
  <si>
    <t>Відомості про державну реєстрацію/
технічний регламент</t>
  </si>
  <si>
    <t>№</t>
  </si>
  <si>
    <t>ОБГРУНТУВАННЯ</t>
  </si>
  <si>
    <t>Лот 1 Реагенти до гематологічного аналізатора XP-300 (закрита система) (Гематологічні дослідження)</t>
  </si>
  <si>
    <t>Лот 2 Реагенти для автоматичної гематологічної станції  XN-1500, автоматичного гематологічного аналізатора XN-L 350 (Гематологічні дослідження)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</si>
</sst>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9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RotisSansSerif"/>
      <family val="2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Calibri"/>
      <family val="2"/>
      <scheme val="minor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7">
    <xf numFmtId="0" fontId="0" fillId="0" borderId="0"/>
    <xf numFmtId="0" fontId="1" fillId="0" borderId="0"/>
    <xf numFmtId="0" fontId="7" fillId="0" borderId="0"/>
    <xf numFmtId="0" fontId="8" fillId="0" borderId="0"/>
    <xf numFmtId="0" fontId="9" fillId="0" borderId="0"/>
    <xf numFmtId="0" fontId="10" fillId="0" borderId="0" applyNumberFormat="0" applyFont="0" applyBorder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</cellStyleXfs>
  <cellXfs count="67">
    <xf numFmtId="0" fontId="0" fillId="0" borderId="0" xfId="0"/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4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6" fillId="0" borderId="1" xfId="6" applyFont="1" applyBorder="1" applyAlignment="1">
      <alignment vertical="center" wrapText="1"/>
    </xf>
    <xf numFmtId="0" fontId="15" fillId="0" borderId="1" xfId="6" applyFont="1" applyBorder="1" applyAlignment="1">
      <alignment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16" fillId="0" borderId="1" xfId="6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0" fontId="6" fillId="4" borderId="1" xfId="0" applyFont="1" applyFill="1" applyBorder="1" applyAlignment="1">
      <alignment horizontal="center" vertical="center" wrapText="1"/>
    </xf>
    <xf numFmtId="1" fontId="5" fillId="4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1" fontId="4" fillId="3" borderId="1" xfId="0" applyNumberFormat="1" applyFont="1" applyFill="1" applyBorder="1" applyAlignment="1">
      <alignment horizontal="center" vertical="center" wrapText="1"/>
    </xf>
    <xf numFmtId="2" fontId="5" fillId="3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0" fillId="0" borderId="0" xfId="0" applyNumberForma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4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3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8" fillId="0" borderId="0" xfId="6" applyFont="1" applyAlignment="1">
      <alignment vertical="center"/>
    </xf>
    <xf numFmtId="164" fontId="6" fillId="0" borderId="0" xfId="0" applyNumberFormat="1" applyFont="1"/>
    <xf numFmtId="0" fontId="6" fillId="0" borderId="0" xfId="0" applyFont="1"/>
    <xf numFmtId="0" fontId="19" fillId="0" borderId="0" xfId="6" applyFont="1"/>
    <xf numFmtId="0" fontId="20" fillId="0" borderId="0" xfId="6" applyFont="1"/>
    <xf numFmtId="0" fontId="14" fillId="0" borderId="0" xfId="6" applyFont="1" applyAlignment="1">
      <alignment vertical="center"/>
    </xf>
    <xf numFmtId="0" fontId="21" fillId="0" borderId="0" xfId="6" applyFont="1"/>
    <xf numFmtId="0" fontId="22" fillId="0" borderId="0" xfId="6" applyFont="1"/>
    <xf numFmtId="0" fontId="18" fillId="0" borderId="0" xfId="6" applyFont="1" applyAlignment="1">
      <alignment horizontal="center" vertical="center"/>
    </xf>
    <xf numFmtId="0" fontId="14" fillId="0" borderId="0" xfId="6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16" fillId="5" borderId="0" xfId="6" applyFont="1" applyFill="1" applyBorder="1" applyAlignment="1">
      <alignment horizontal="center" vertical="center" wrapText="1"/>
    </xf>
    <xf numFmtId="0" fontId="16" fillId="0" borderId="0" xfId="6" applyFont="1" applyBorder="1" applyAlignment="1">
      <alignment horizontal="center" vertical="center" wrapText="1"/>
    </xf>
    <xf numFmtId="4" fontId="4" fillId="0" borderId="0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center"/>
    </xf>
    <xf numFmtId="4" fontId="25" fillId="0" borderId="1" xfId="0" applyNumberFormat="1" applyFont="1" applyBorder="1" applyAlignment="1">
      <alignment horizontal="left" vertical="center" wrapText="1"/>
    </xf>
    <xf numFmtId="0" fontId="26" fillId="0" borderId="3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wrapText="1"/>
    </xf>
    <xf numFmtId="0" fontId="28" fillId="0" borderId="0" xfId="0" applyFont="1" applyAlignment="1">
      <alignment horizontal="center" vertical="center" wrapText="1"/>
    </xf>
    <xf numFmtId="0" fontId="27" fillId="0" borderId="0" xfId="0" applyFont="1" applyAlignment="1">
      <alignment wrapText="1"/>
    </xf>
    <xf numFmtId="4" fontId="4" fillId="0" borderId="2" xfId="0" applyNumberFormat="1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1" fontId="5" fillId="4" borderId="2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/>
    </xf>
    <xf numFmtId="4" fontId="4" fillId="2" borderId="2" xfId="0" applyNumberFormat="1" applyFont="1" applyFill="1" applyBorder="1" applyAlignment="1">
      <alignment horizontal="center" vertical="center"/>
    </xf>
  </cellXfs>
  <cellStyles count="77">
    <cellStyle name="Звичайний" xfId="0" builtinId="0"/>
    <cellStyle name="Звичайний 2" xfId="3" xr:uid="{00000000-0005-0000-0000-000000000000}"/>
    <cellStyle name="Звичайний 2 2" xfId="7" xr:uid="{00000000-0005-0000-0000-000001000000}"/>
    <cellStyle name="Звичайний 2 3" xfId="14" xr:uid="{00000000-0005-0000-0000-000002000000}"/>
    <cellStyle name="Звичайний 3" xfId="6" xr:uid="{00000000-0005-0000-0000-000003000000}"/>
    <cellStyle name="Звичайний 3 2" xfId="18" xr:uid="{00000000-0005-0000-0000-000004000000}"/>
    <cellStyle name="Звичайний 3 3" xfId="15" xr:uid="{00000000-0005-0000-0000-000005000000}"/>
    <cellStyle name="Звичайний 4" xfId="4" xr:uid="{00000000-0005-0000-0000-000006000000}"/>
    <cellStyle name="Звичайний 5" xfId="11" xr:uid="{00000000-0005-0000-0000-000007000000}"/>
    <cellStyle name="Звичайний 5 2" xfId="17" xr:uid="{00000000-0005-0000-0000-000008000000}"/>
    <cellStyle name="Звичайний 5 2 2" xfId="24" xr:uid="{00000000-0005-0000-0000-000009000000}"/>
    <cellStyle name="Звичайний 5 2 2 2" xfId="37" xr:uid="{00000000-0005-0000-0000-00000A000000}"/>
    <cellStyle name="Звичайний 5 2 2 2 2" xfId="62" xr:uid="{00000000-0005-0000-0000-00000B000000}"/>
    <cellStyle name="Звичайний 5 2 2 3" xfId="50" xr:uid="{00000000-0005-0000-0000-00000C000000}"/>
    <cellStyle name="Звичайний 5 2 3" xfId="31" xr:uid="{00000000-0005-0000-0000-00000D000000}"/>
    <cellStyle name="Звичайний 5 2 3 2" xfId="56" xr:uid="{00000000-0005-0000-0000-00000E000000}"/>
    <cellStyle name="Звичайний 5 2 4" xfId="44" xr:uid="{00000000-0005-0000-0000-00000F000000}"/>
    <cellStyle name="Звичайний 5 2 5" xfId="68" xr:uid="{00000000-0005-0000-0000-000010000000}"/>
    <cellStyle name="Звичайний 5 2 6" xfId="74" xr:uid="{00000000-0005-0000-0000-000011000000}"/>
    <cellStyle name="Звичайний 5 3" xfId="20" xr:uid="{00000000-0005-0000-0000-000012000000}"/>
    <cellStyle name="Звичайний 5 3 2" xfId="26" xr:uid="{00000000-0005-0000-0000-000013000000}"/>
    <cellStyle name="Звичайний 5 3 2 2" xfId="39" xr:uid="{00000000-0005-0000-0000-000014000000}"/>
    <cellStyle name="Звичайний 5 3 2 2 2" xfId="64" xr:uid="{00000000-0005-0000-0000-000015000000}"/>
    <cellStyle name="Звичайний 5 3 2 3" xfId="52" xr:uid="{00000000-0005-0000-0000-000016000000}"/>
    <cellStyle name="Звичайний 5 3 3" xfId="33" xr:uid="{00000000-0005-0000-0000-000017000000}"/>
    <cellStyle name="Звичайний 5 3 3 2" xfId="58" xr:uid="{00000000-0005-0000-0000-000018000000}"/>
    <cellStyle name="Звичайний 5 3 4" xfId="46" xr:uid="{00000000-0005-0000-0000-000019000000}"/>
    <cellStyle name="Звичайний 5 3 5" xfId="70" xr:uid="{00000000-0005-0000-0000-00001A000000}"/>
    <cellStyle name="Звичайний 5 3 6" xfId="76" xr:uid="{00000000-0005-0000-0000-00001B000000}"/>
    <cellStyle name="Звичайний 5 4" xfId="22" xr:uid="{00000000-0005-0000-0000-00001C000000}"/>
    <cellStyle name="Звичайний 5 4 2" xfId="35" xr:uid="{00000000-0005-0000-0000-00001D000000}"/>
    <cellStyle name="Звичайний 5 4 2 2" xfId="60" xr:uid="{00000000-0005-0000-0000-00001E000000}"/>
    <cellStyle name="Звичайний 5 4 3" xfId="48" xr:uid="{00000000-0005-0000-0000-00001F000000}"/>
    <cellStyle name="Звичайний 5 5" xfId="29" xr:uid="{00000000-0005-0000-0000-000020000000}"/>
    <cellStyle name="Звичайний 5 5 2" xfId="54" xr:uid="{00000000-0005-0000-0000-000021000000}"/>
    <cellStyle name="Звичайний 5 6" xfId="42" xr:uid="{00000000-0005-0000-0000-000022000000}"/>
    <cellStyle name="Звичайний 5 7" xfId="66" xr:uid="{00000000-0005-0000-0000-000023000000}"/>
    <cellStyle name="Звичайний 5 8" xfId="72" xr:uid="{00000000-0005-0000-0000-000024000000}"/>
    <cellStyle name="Звичайний 5 9" xfId="13" xr:uid="{00000000-0005-0000-0000-000025000000}"/>
    <cellStyle name="Обычный 10 2" xfId="5" xr:uid="{00000000-0005-0000-0000-000027000000}"/>
    <cellStyle name="Обычный 2" xfId="1" xr:uid="{00000000-0005-0000-0000-000028000000}"/>
    <cellStyle name="Обычный 2 2" xfId="2" xr:uid="{00000000-0005-0000-0000-000029000000}"/>
    <cellStyle name="Обычный 2 2 2" xfId="9" xr:uid="{00000000-0005-0000-0000-00002A000000}"/>
    <cellStyle name="Обычный 2 3" xfId="8" xr:uid="{00000000-0005-0000-0000-00002B000000}"/>
    <cellStyle name="Обычный 3" xfId="10" xr:uid="{00000000-0005-0000-0000-00002C000000}"/>
    <cellStyle name="Обычный 9" xfId="12" xr:uid="{00000000-0005-0000-0000-00002D000000}"/>
    <cellStyle name="Обычный 9 2" xfId="16" xr:uid="{00000000-0005-0000-0000-00002E000000}"/>
    <cellStyle name="Обычный 9 2 2" xfId="23" xr:uid="{00000000-0005-0000-0000-00002F000000}"/>
    <cellStyle name="Обычный 9 2 2 2" xfId="36" xr:uid="{00000000-0005-0000-0000-000030000000}"/>
    <cellStyle name="Обычный 9 2 2 2 2" xfId="61" xr:uid="{00000000-0005-0000-0000-000031000000}"/>
    <cellStyle name="Обычный 9 2 2 3" xfId="49" xr:uid="{00000000-0005-0000-0000-000032000000}"/>
    <cellStyle name="Обычный 9 2 3" xfId="30" xr:uid="{00000000-0005-0000-0000-000033000000}"/>
    <cellStyle name="Обычный 9 2 3 2" xfId="55" xr:uid="{00000000-0005-0000-0000-000034000000}"/>
    <cellStyle name="Обычный 9 2 4" xfId="43" xr:uid="{00000000-0005-0000-0000-000035000000}"/>
    <cellStyle name="Обычный 9 2 5" xfId="67" xr:uid="{00000000-0005-0000-0000-000036000000}"/>
    <cellStyle name="Обычный 9 2 6" xfId="73" xr:uid="{00000000-0005-0000-0000-000037000000}"/>
    <cellStyle name="Обычный 9 3" xfId="19" xr:uid="{00000000-0005-0000-0000-000038000000}"/>
    <cellStyle name="Обычный 9 3 2" xfId="25" xr:uid="{00000000-0005-0000-0000-000039000000}"/>
    <cellStyle name="Обычный 9 3 2 2" xfId="38" xr:uid="{00000000-0005-0000-0000-00003A000000}"/>
    <cellStyle name="Обычный 9 3 2 2 2" xfId="63" xr:uid="{00000000-0005-0000-0000-00003B000000}"/>
    <cellStyle name="Обычный 9 3 2 3" xfId="51" xr:uid="{00000000-0005-0000-0000-00003C000000}"/>
    <cellStyle name="Обычный 9 3 3" xfId="32" xr:uid="{00000000-0005-0000-0000-00003D000000}"/>
    <cellStyle name="Обычный 9 3 3 2" xfId="57" xr:uid="{00000000-0005-0000-0000-00003E000000}"/>
    <cellStyle name="Обычный 9 3 4" xfId="45" xr:uid="{00000000-0005-0000-0000-00003F000000}"/>
    <cellStyle name="Обычный 9 3 5" xfId="69" xr:uid="{00000000-0005-0000-0000-000040000000}"/>
    <cellStyle name="Обычный 9 3 6" xfId="75" xr:uid="{00000000-0005-0000-0000-000041000000}"/>
    <cellStyle name="Обычный 9 4" xfId="21" xr:uid="{00000000-0005-0000-0000-000042000000}"/>
    <cellStyle name="Обычный 9 4 2" xfId="34" xr:uid="{00000000-0005-0000-0000-000043000000}"/>
    <cellStyle name="Обычный 9 4 2 2" xfId="59" xr:uid="{00000000-0005-0000-0000-000044000000}"/>
    <cellStyle name="Обычный 9 4 3" xfId="47" xr:uid="{00000000-0005-0000-0000-000045000000}"/>
    <cellStyle name="Обычный 9 5" xfId="27" xr:uid="{00000000-0005-0000-0000-000046000000}"/>
    <cellStyle name="Обычный 9 5 2" xfId="40" xr:uid="{00000000-0005-0000-0000-000047000000}"/>
    <cellStyle name="Обычный 9 5 3" xfId="53" xr:uid="{00000000-0005-0000-0000-000048000000}"/>
    <cellStyle name="Обычный 9 6" xfId="28" xr:uid="{00000000-0005-0000-0000-000049000000}"/>
    <cellStyle name="Обычный 9 7" xfId="41" xr:uid="{00000000-0005-0000-0000-00004A000000}"/>
    <cellStyle name="Обычный 9 8" xfId="65" xr:uid="{00000000-0005-0000-0000-00004B000000}"/>
    <cellStyle name="Обычный 9 9" xfId="71" xr:uid="{00000000-0005-0000-0000-00004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.1.52\RefLab-OncoHem\Work\&#1056;&#1086;&#1073;&#1086;&#1095;&#1110;%20&#1076;&#1086;&#1082;&#1091;&#1084;&#1077;&#1085;&#1090;&#1080;\&#1058;&#1077;&#1085;&#1076;&#1077;&#1088;\&#1058;&#1077;&#1085;&#1076;&#1077;&#1088;%202025\Sysmex\&#1058;&#1077;&#1085;&#1076;&#1077;&#1088;%20SYSMEX%20&amp;%20ALIFAX_2025_&#1085;&#1072;%20&#1088;&#1110;&#1082;%20&#1054;&#1043;+&#1087;&#1083;&#1072;&#1090;&#1085;&#111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.1.52\RefLab-OncoHem\Work\&#1056;&#1086;&#1073;&#1086;&#1095;&#1110;%20&#1076;&#1086;&#1082;&#1091;&#1084;&#1077;&#1085;&#1090;&#1080;\&#1058;&#1077;&#1085;&#1076;&#1077;&#1088;\&#1058;&#1077;&#1085;&#1076;&#1077;&#1088;%202025\Sysmex\Sysmex_&#1094;&#1110;&#1085;&#1080;_01.%202025%20&#1088;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ркуш1"/>
    </sheetNames>
    <sheetDataSet>
      <sheetData sheetId="0">
        <row r="5">
          <cell r="B5" t="str">
            <v>Реагент CELLPACK®, 20 л</v>
          </cell>
        </row>
        <row r="6">
          <cell r="B6" t="str">
            <v>Реагент STROMATOLYSER®-WH, лізуючий розчин, 3*500 мл</v>
          </cell>
        </row>
        <row r="7">
          <cell r="B7" t="str">
            <v>Матеріал контрольний  ЕЙТЧЕК-3WP-N, 1.5  mL (мл)/EIGHTCHECK™-3WP-N, 1.5 mL</v>
          </cell>
        </row>
        <row r="8">
          <cell r="B8" t="str">
            <v>Матеріал контрольний  ЕЙТЧЕК-3WP-L, 1.5  mL (мл)/EIGHTCHECK™-3WP-L, 1.5 mL</v>
          </cell>
        </row>
        <row r="14">
          <cell r="B14" t="str">
            <v>Реагент CELLPACK® DCL, 20  L (л) / CELLPACK® DCL, 20L</v>
          </cell>
        </row>
        <row r="15">
          <cell r="B15" t="str">
            <v>Реагент  Lysercell® WNR®, 5 L (л) / Lysercell® WNR®, 5L</v>
          </cell>
        </row>
        <row r="16">
          <cell r="B16" t="str">
            <v>Реагент Fluorocell™ WNR, 82 mL (мл) х 2 / Fluorocell™ WNR, 82mL х 2</v>
          </cell>
        </row>
        <row r="17">
          <cell r="B17" t="str">
            <v>Реагент  Lysercell™ WDF, 2 L (л) / Lysercell™ WDF, 2L</v>
          </cell>
        </row>
        <row r="18">
          <cell r="B18" t="str">
            <v>Реагент Fluorocell™ WDF, 22 mL (мл) х 2 / Fluorocell™ WDF, 22mL х 2</v>
          </cell>
        </row>
        <row r="19">
          <cell r="B19" t="str">
            <v>Реагент  Lysercell™ WPC, 1.5 L (л) х 2 / Lysercell™ WPC, 1.5L х 2</v>
          </cell>
        </row>
        <row r="20">
          <cell r="B20" t="str">
            <v>Реагент Fluorocell™ WPC, 12 mL (мл) х 2 / Fluorocell™ WPC, 12mL х 2</v>
          </cell>
        </row>
        <row r="21">
          <cell r="B21" t="str">
            <v>Реагент CELLPACK® DFL, 1.5 L (л) х 2 / CELLPACK® DFL, 1.5L х 2</v>
          </cell>
        </row>
        <row r="22">
          <cell r="B22" t="str">
            <v>Реагент Fluorocell™ RET, 12 mL (мл) х 2 / Fluorocell™ RET, 12mL х 2</v>
          </cell>
        </row>
        <row r="23">
          <cell r="B23" t="str">
            <v>Реагент CELLCLEAN®, 50 ml (мл) / CELLCLEAN®, 50ml</v>
          </cell>
        </row>
        <row r="24">
          <cell r="B24" t="str">
            <v>Розчин очищення SP автоматичних систем/ SP CLEANING SOLUTION FOR SP AUTOMATED SYSTEMS</v>
          </cell>
        </row>
        <row r="25">
          <cell r="B25" t="str">
            <v>Розчин МЕЙ ГРЮНВАЛЬД для забарвлення медулярних клітин та мазків крові для автоматичних систем SP/ MAY GRÜNWALD SOLUTION FOR SP SYSTEMS</v>
          </cell>
        </row>
        <row r="26">
          <cell r="B26" t="str">
            <v>Розчин ГІМЗА для забарвлення медулярних клітин та мазків крові для автоматичних систем SP/ GIEMSA SOLUTION FOR SP SYSTEMS</v>
          </cell>
        </row>
        <row r="27">
          <cell r="B27" t="str">
            <v>Розчин буферний PH=7.0 для автоматичних систем SP, 5L(л)/ PH=7.0 BUFFER SOLUTION FOR SP AUTOMATED SYSTEMS, 5L(л)</v>
          </cell>
        </row>
        <row r="28">
          <cell r="B28" t="str">
            <v>Розчин для промивання SP-RINSE (СП-РІНЗ), 10 L (л) / SP-RINSE, 10L</v>
          </cell>
        </row>
        <row r="29">
          <cell r="B29" t="str">
            <v>Реагент  SULFOLYSER®, 500 mL (мл) х 3 / SULFOLYSER®, 500mL х 3</v>
          </cell>
        </row>
        <row r="30">
          <cell r="B30" t="str">
            <v>Реагент Fluorocell™ WDF, 42 mL (мл) х 2 / Fluorocell™ WDF, 42mL х 2</v>
          </cell>
        </row>
        <row r="31">
          <cell r="B31" t="str">
            <v>Контроль ІКСЕН ЧЕК  L1, 3 mL (мл)/XN CHECK™ L1, 3.0mL</v>
          </cell>
        </row>
        <row r="32">
          <cell r="B32" t="str">
            <v>Контроль ІКСЕН ЧЕК  L2, 3 mL (мл)/XN CHECK™ L2, 3.0mL</v>
          </cell>
        </row>
        <row r="33">
          <cell r="B33" t="str">
            <v>Контроль ІКСЕН ЧЕК  L3, 3 mL (мл)/XN CHECK™ L3, 3.0mL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</sheetNames>
    <sheetDataSet>
      <sheetData sheetId="0">
        <row r="4">
          <cell r="AF4">
            <v>3873.88</v>
          </cell>
        </row>
        <row r="5">
          <cell r="AF5">
            <v>13140.6</v>
          </cell>
        </row>
        <row r="6">
          <cell r="AF6">
            <v>1354.02</v>
          </cell>
        </row>
        <row r="7">
          <cell r="AF7">
            <v>1354.02</v>
          </cell>
        </row>
        <row r="11">
          <cell r="AF11">
            <v>3834.6</v>
          </cell>
        </row>
        <row r="12">
          <cell r="AF12">
            <v>3488.2</v>
          </cell>
        </row>
        <row r="13">
          <cell r="AF13">
            <v>11161</v>
          </cell>
        </row>
        <row r="14">
          <cell r="AF14">
            <v>5119.8500000000004</v>
          </cell>
        </row>
        <row r="15">
          <cell r="AF15">
            <v>29010.94</v>
          </cell>
        </row>
        <row r="16">
          <cell r="AF16">
            <v>18616.650000000001</v>
          </cell>
        </row>
        <row r="17">
          <cell r="AF17">
            <v>43438.86</v>
          </cell>
        </row>
        <row r="18">
          <cell r="AF18">
            <v>16365.64</v>
          </cell>
        </row>
        <row r="19">
          <cell r="AF19">
            <v>32731.27</v>
          </cell>
        </row>
        <row r="20">
          <cell r="AF20">
            <v>5173.1000000000004</v>
          </cell>
        </row>
        <row r="21">
          <cell r="AF21">
            <v>2872.97</v>
          </cell>
        </row>
        <row r="22">
          <cell r="AF22">
            <v>4705.22</v>
          </cell>
        </row>
        <row r="23">
          <cell r="AF23">
            <v>4953.33</v>
          </cell>
        </row>
        <row r="24">
          <cell r="AF24">
            <v>2551.4</v>
          </cell>
        </row>
        <row r="25">
          <cell r="AF25">
            <v>6304.3</v>
          </cell>
        </row>
        <row r="26">
          <cell r="AF26">
            <v>10960.4</v>
          </cell>
        </row>
        <row r="27">
          <cell r="AF27">
            <v>57271.19</v>
          </cell>
        </row>
        <row r="28">
          <cell r="AF28">
            <v>8398.15</v>
          </cell>
        </row>
        <row r="29">
          <cell r="AF29">
            <v>8398.15</v>
          </cell>
        </row>
        <row r="30">
          <cell r="AF30">
            <v>8398.15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41"/>
  <sheetViews>
    <sheetView tabSelected="1" zoomScale="70" zoomScaleNormal="70" workbookViewId="0">
      <selection activeCell="A4" sqref="A4:Q31"/>
    </sheetView>
  </sheetViews>
  <sheetFormatPr defaultRowHeight="15"/>
  <cols>
    <col min="1" max="1" width="9.140625" style="10"/>
    <col min="2" max="2" width="46" style="4" customWidth="1"/>
    <col min="3" max="3" width="9.85546875" style="5" customWidth="1"/>
    <col min="4" max="4" width="10.28515625" style="24" hidden="1" customWidth="1"/>
    <col min="5" max="5" width="10.28515625" style="27" hidden="1" customWidth="1"/>
    <col min="6" max="6" width="10.5703125" style="40" customWidth="1"/>
    <col min="7" max="7" width="13.28515625" style="10" customWidth="1"/>
    <col min="8" max="8" width="13.28515625" style="31" customWidth="1"/>
    <col min="9" max="9" width="13.28515625" style="14" customWidth="1"/>
    <col min="10" max="11" width="13.28515625" style="5" customWidth="1"/>
    <col min="12" max="12" width="12.7109375" style="5" customWidth="1"/>
    <col min="13" max="13" width="13.28515625" style="5" customWidth="1"/>
    <col min="14" max="14" width="14.140625" style="31" customWidth="1"/>
    <col min="15" max="15" width="14.28515625" customWidth="1"/>
    <col min="16" max="16" width="21.42578125" customWidth="1"/>
    <col min="17" max="17" width="19.28515625" customWidth="1"/>
    <col min="19" max="19" width="53.28515625" customWidth="1"/>
    <col min="20" max="20" width="47.7109375" customWidth="1"/>
  </cols>
  <sheetData>
    <row r="2" spans="1:20" ht="23.25">
      <c r="C2" s="60" t="s">
        <v>45</v>
      </c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</row>
    <row r="3" spans="1:20" ht="68.25" customHeight="1">
      <c r="B3" s="58" t="s">
        <v>28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</row>
    <row r="4" spans="1:20" ht="129" customHeight="1">
      <c r="A4" s="55" t="s">
        <v>44</v>
      </c>
      <c r="B4" s="7" t="s">
        <v>2</v>
      </c>
      <c r="C4" s="8" t="s">
        <v>3</v>
      </c>
      <c r="D4" s="25" t="s">
        <v>5</v>
      </c>
      <c r="E4" s="23" t="s">
        <v>27</v>
      </c>
      <c r="F4" s="8" t="s">
        <v>6</v>
      </c>
      <c r="G4" s="8" t="s">
        <v>7</v>
      </c>
      <c r="H4" s="30" t="s">
        <v>8</v>
      </c>
      <c r="I4" s="30" t="s">
        <v>12</v>
      </c>
      <c r="J4" s="15" t="s">
        <v>13</v>
      </c>
      <c r="K4" s="8" t="s">
        <v>14</v>
      </c>
      <c r="L4" s="15" t="s">
        <v>15</v>
      </c>
      <c r="M4" s="15" t="s">
        <v>9</v>
      </c>
      <c r="N4" s="30" t="s">
        <v>10</v>
      </c>
      <c r="O4" s="16" t="s">
        <v>11</v>
      </c>
      <c r="P4" s="15" t="s">
        <v>39</v>
      </c>
      <c r="Q4" s="17" t="s">
        <v>43</v>
      </c>
    </row>
    <row r="5" spans="1:20" ht="30" customHeight="1">
      <c r="A5" s="55"/>
      <c r="B5" s="57" t="s">
        <v>46</v>
      </c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</row>
    <row r="6" spans="1:20" ht="38.25" customHeight="1">
      <c r="A6" s="55">
        <v>1</v>
      </c>
      <c r="B6" s="1" t="str">
        <f>[1]Аркуш1!B5</f>
        <v>Реагент CELLPACK®, 20 л</v>
      </c>
      <c r="C6" s="6" t="s">
        <v>0</v>
      </c>
      <c r="D6" s="26">
        <v>20</v>
      </c>
      <c r="E6" s="21">
        <v>3</v>
      </c>
      <c r="F6" s="3">
        <v>5</v>
      </c>
      <c r="G6" s="11">
        <f>[2]TDSheet!AF4</f>
        <v>3873.88</v>
      </c>
      <c r="H6" s="13">
        <f>F6*G6</f>
        <v>19369.400000000001</v>
      </c>
      <c r="I6" s="13">
        <v>3990.1</v>
      </c>
      <c r="J6" s="13">
        <f>F6*I6</f>
        <v>19950.5</v>
      </c>
      <c r="K6" s="13">
        <v>4048.2</v>
      </c>
      <c r="L6" s="13">
        <f>F6*K6</f>
        <v>20241</v>
      </c>
      <c r="M6" s="13">
        <f>(I6+K6+G6)/3</f>
        <v>3970.7266666666669</v>
      </c>
      <c r="N6" s="13">
        <f t="shared" ref="N6:N9" si="0">F6*M6</f>
        <v>19853.633333333335</v>
      </c>
      <c r="O6" s="20" t="s">
        <v>16</v>
      </c>
      <c r="P6" s="19" t="s">
        <v>17</v>
      </c>
      <c r="Q6" s="19" t="s">
        <v>40</v>
      </c>
      <c r="S6" s="54"/>
      <c r="T6" s="53"/>
    </row>
    <row r="7" spans="1:20" ht="42" customHeight="1">
      <c r="A7" s="55">
        <v>2</v>
      </c>
      <c r="B7" s="1" t="str">
        <f>[1]Аркуш1!B6</f>
        <v>Реагент STROMATOLYSER®-WH, лізуючий розчин, 3*500 мл</v>
      </c>
      <c r="C7" s="6" t="s">
        <v>0</v>
      </c>
      <c r="D7" s="26">
        <v>5</v>
      </c>
      <c r="E7" s="21">
        <v>3</v>
      </c>
      <c r="F7" s="3">
        <v>1</v>
      </c>
      <c r="G7" s="11">
        <f>[2]TDSheet!AF5</f>
        <v>13140.6</v>
      </c>
      <c r="H7" s="13">
        <f t="shared" ref="H7:H9" si="1">F7*G7</f>
        <v>13140.6</v>
      </c>
      <c r="I7" s="13">
        <v>13534.82</v>
      </c>
      <c r="J7" s="13">
        <f t="shared" ref="J7:J9" si="2">F7*I7</f>
        <v>13534.82</v>
      </c>
      <c r="K7" s="13">
        <v>13731.93</v>
      </c>
      <c r="L7" s="13">
        <f t="shared" ref="L7:L9" si="3">F7*K7</f>
        <v>13731.93</v>
      </c>
      <c r="M7" s="13">
        <f t="shared" ref="M7:M9" si="4">(I7+K7+G7)/3</f>
        <v>13469.116666666667</v>
      </c>
      <c r="N7" s="13">
        <f t="shared" si="0"/>
        <v>13469.116666666667</v>
      </c>
      <c r="O7" s="20" t="s">
        <v>16</v>
      </c>
      <c r="P7" s="19" t="s">
        <v>17</v>
      </c>
      <c r="Q7" s="19" t="s">
        <v>40</v>
      </c>
      <c r="S7" s="54"/>
      <c r="T7" s="53"/>
    </row>
    <row r="8" spans="1:20" ht="45.75" customHeight="1">
      <c r="A8" s="55">
        <v>3</v>
      </c>
      <c r="B8" s="1" t="str">
        <f>[1]Аркуш1!B7</f>
        <v>Матеріал контрольний  ЕЙТЧЕК-3WP-N, 1.5  mL (мл)/EIGHTCHECK™-3WP-N, 1.5 mL</v>
      </c>
      <c r="C8" s="6" t="s">
        <v>1</v>
      </c>
      <c r="D8" s="26">
        <v>12</v>
      </c>
      <c r="E8" s="21"/>
      <c r="F8" s="3">
        <v>3</v>
      </c>
      <c r="G8" s="11">
        <f>[2]TDSheet!AF6</f>
        <v>1354.02</v>
      </c>
      <c r="H8" s="13">
        <f t="shared" si="1"/>
        <v>4062.06</v>
      </c>
      <c r="I8" s="13">
        <v>1394.64</v>
      </c>
      <c r="J8" s="13">
        <f t="shared" si="2"/>
        <v>4183.92</v>
      </c>
      <c r="K8" s="13">
        <v>1414.95</v>
      </c>
      <c r="L8" s="13">
        <f t="shared" si="3"/>
        <v>4244.8500000000004</v>
      </c>
      <c r="M8" s="13">
        <f t="shared" si="4"/>
        <v>1387.8700000000001</v>
      </c>
      <c r="N8" s="13">
        <f t="shared" si="0"/>
        <v>4163.6100000000006</v>
      </c>
      <c r="O8" s="20" t="s">
        <v>16</v>
      </c>
      <c r="P8" s="19" t="s">
        <v>19</v>
      </c>
      <c r="Q8" s="19" t="s">
        <v>40</v>
      </c>
      <c r="S8" s="54"/>
      <c r="T8" s="53"/>
    </row>
    <row r="9" spans="1:20" ht="45.75" customHeight="1">
      <c r="A9" s="55">
        <v>4</v>
      </c>
      <c r="B9" s="1" t="str">
        <f>[1]Аркуш1!B8</f>
        <v>Матеріал контрольний  ЕЙТЧЕК-3WP-L, 1.5  mL (мл)/EIGHTCHECK™-3WP-L, 1.5 mL</v>
      </c>
      <c r="C9" s="6" t="s">
        <v>1</v>
      </c>
      <c r="D9" s="26">
        <v>8</v>
      </c>
      <c r="E9" s="21"/>
      <c r="F9" s="3">
        <v>1</v>
      </c>
      <c r="G9" s="11">
        <f>[2]TDSheet!AF7</f>
        <v>1354.02</v>
      </c>
      <c r="H9" s="13">
        <f t="shared" si="1"/>
        <v>1354.02</v>
      </c>
      <c r="I9" s="13">
        <v>1394.64</v>
      </c>
      <c r="J9" s="13">
        <f t="shared" si="2"/>
        <v>1394.64</v>
      </c>
      <c r="K9" s="13">
        <v>1414.95</v>
      </c>
      <c r="L9" s="13">
        <f t="shared" si="3"/>
        <v>1414.95</v>
      </c>
      <c r="M9" s="13">
        <f t="shared" si="4"/>
        <v>1387.8700000000001</v>
      </c>
      <c r="N9" s="13">
        <f t="shared" si="0"/>
        <v>1387.8700000000001</v>
      </c>
      <c r="O9" s="20" t="s">
        <v>16</v>
      </c>
      <c r="P9" s="19" t="s">
        <v>19</v>
      </c>
      <c r="Q9" s="19" t="s">
        <v>40</v>
      </c>
      <c r="S9" s="54"/>
      <c r="T9" s="53"/>
    </row>
    <row r="10" spans="1:20" ht="45.75" customHeight="1">
      <c r="A10" s="55"/>
      <c r="B10" s="1"/>
      <c r="C10" s="6"/>
      <c r="D10" s="26"/>
      <c r="E10" s="21"/>
      <c r="F10" s="3"/>
      <c r="G10" s="11"/>
      <c r="H10" s="13">
        <f>SUM(H6:H9)</f>
        <v>37926.079999999994</v>
      </c>
      <c r="I10" s="13"/>
      <c r="J10" s="13">
        <f>SUM(J6:J9)</f>
        <v>39063.879999999997</v>
      </c>
      <c r="K10" s="13"/>
      <c r="L10" s="13">
        <f>SUM(L6:L9)</f>
        <v>39632.729999999996</v>
      </c>
      <c r="M10" s="13"/>
      <c r="N10" s="13">
        <f>SUM(N6:N9)</f>
        <v>38874.230000000003</v>
      </c>
      <c r="O10" s="20"/>
      <c r="P10" s="19"/>
      <c r="Q10" s="19"/>
      <c r="S10" s="54"/>
      <c r="T10" s="53"/>
    </row>
    <row r="11" spans="1:20" ht="29.25" customHeight="1">
      <c r="A11" s="55"/>
      <c r="B11" s="57" t="s">
        <v>47</v>
      </c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S11" s="54"/>
      <c r="T11" s="53"/>
    </row>
    <row r="12" spans="1:20" ht="45" customHeight="1">
      <c r="A12" s="55">
        <v>1</v>
      </c>
      <c r="B12" s="1" t="str">
        <f>[1]Аркуш1!B14</f>
        <v>Реагент CELLPACK® DCL, 20  L (л) / CELLPACK® DCL, 20L</v>
      </c>
      <c r="C12" s="6" t="s">
        <v>0</v>
      </c>
      <c r="D12" s="26">
        <v>48</v>
      </c>
      <c r="E12" s="21">
        <v>8</v>
      </c>
      <c r="F12" s="37">
        <v>30</v>
      </c>
      <c r="G12" s="12">
        <f>[2]TDSheet!AF11</f>
        <v>3834.6</v>
      </c>
      <c r="H12" s="13">
        <f t="shared" ref="H12:H31" si="5">F12*G12</f>
        <v>115038</v>
      </c>
      <c r="I12" s="13">
        <v>3949.64</v>
      </c>
      <c r="J12" s="13">
        <f t="shared" ref="J12:J31" si="6">F12*I12</f>
        <v>118489.2</v>
      </c>
      <c r="K12" s="13">
        <v>4007.16</v>
      </c>
      <c r="L12" s="13">
        <f t="shared" ref="L12:L31" si="7">F12*K12</f>
        <v>120214.79999999999</v>
      </c>
      <c r="M12" s="13">
        <f t="shared" ref="M12:M31" si="8">(I12+K12+G12)/3</f>
        <v>3930.4666666666667</v>
      </c>
      <c r="N12" s="13">
        <f t="shared" ref="N12:N31" si="9">F12*M12</f>
        <v>117914</v>
      </c>
      <c r="O12" s="20" t="s">
        <v>16</v>
      </c>
      <c r="P12" s="19" t="s">
        <v>17</v>
      </c>
      <c r="Q12" s="19" t="s">
        <v>41</v>
      </c>
      <c r="S12" s="54"/>
      <c r="T12" s="52"/>
    </row>
    <row r="13" spans="1:20" ht="42.75" customHeight="1">
      <c r="A13" s="55">
        <v>2</v>
      </c>
      <c r="B13" s="1" t="str">
        <f>[1]Аркуш1!B15</f>
        <v>Реагент  Lysercell® WNR®, 5 L (л) / Lysercell® WNR®, 5L</v>
      </c>
      <c r="C13" s="6" t="s">
        <v>0</v>
      </c>
      <c r="D13" s="26">
        <v>4</v>
      </c>
      <c r="E13" s="21">
        <v>2</v>
      </c>
      <c r="F13" s="37">
        <v>2</v>
      </c>
      <c r="G13" s="12">
        <f>[2]TDSheet!AF12</f>
        <v>3488.2</v>
      </c>
      <c r="H13" s="13">
        <f t="shared" si="5"/>
        <v>6976.4</v>
      </c>
      <c r="I13" s="13">
        <v>3592.85</v>
      </c>
      <c r="J13" s="13">
        <f t="shared" si="6"/>
        <v>7185.7</v>
      </c>
      <c r="K13" s="13">
        <v>3645.17</v>
      </c>
      <c r="L13" s="13">
        <f t="shared" si="7"/>
        <v>7290.34</v>
      </c>
      <c r="M13" s="13">
        <f t="shared" si="8"/>
        <v>3575.4066666666672</v>
      </c>
      <c r="N13" s="13">
        <f t="shared" si="9"/>
        <v>7150.8133333333344</v>
      </c>
      <c r="O13" s="20" t="s">
        <v>16</v>
      </c>
      <c r="P13" s="19" t="s">
        <v>17</v>
      </c>
      <c r="Q13" s="19" t="s">
        <v>41</v>
      </c>
      <c r="S13" s="54"/>
      <c r="T13" s="52"/>
    </row>
    <row r="14" spans="1:20" ht="42.75" customHeight="1">
      <c r="A14" s="55">
        <v>3</v>
      </c>
      <c r="B14" s="1" t="str">
        <f>[1]Аркуш1!B16</f>
        <v>Реагент Fluorocell™ WNR, 82 mL (мл) х 2 / Fluorocell™ WNR, 82mL х 2</v>
      </c>
      <c r="C14" s="6" t="s">
        <v>0</v>
      </c>
      <c r="D14" s="26">
        <v>4</v>
      </c>
      <c r="E14" s="21">
        <v>4</v>
      </c>
      <c r="F14" s="37">
        <v>1</v>
      </c>
      <c r="G14" s="12">
        <f>[2]TDSheet!AF13</f>
        <v>11161</v>
      </c>
      <c r="H14" s="13">
        <f t="shared" si="5"/>
        <v>11161</v>
      </c>
      <c r="I14" s="13">
        <v>11495.83</v>
      </c>
      <c r="J14" s="13">
        <f t="shared" si="6"/>
        <v>11495.83</v>
      </c>
      <c r="K14" s="13">
        <v>11663.25</v>
      </c>
      <c r="L14" s="13">
        <f t="shared" si="7"/>
        <v>11663.25</v>
      </c>
      <c r="M14" s="13">
        <f t="shared" si="8"/>
        <v>11440.026666666667</v>
      </c>
      <c r="N14" s="13">
        <f t="shared" si="9"/>
        <v>11440.026666666667</v>
      </c>
      <c r="O14" s="20" t="s">
        <v>16</v>
      </c>
      <c r="P14" s="19" t="s">
        <v>17</v>
      </c>
      <c r="Q14" s="19" t="s">
        <v>41</v>
      </c>
      <c r="S14" s="54"/>
      <c r="T14" s="53"/>
    </row>
    <row r="15" spans="1:20" ht="39.75" customHeight="1">
      <c r="A15" s="55">
        <v>4</v>
      </c>
      <c r="B15" s="1" t="str">
        <f>[1]Аркуш1!B17</f>
        <v>Реагент  Lysercell™ WDF, 2 L (л) / Lysercell™ WDF, 2L</v>
      </c>
      <c r="C15" s="6" t="s">
        <v>0</v>
      </c>
      <c r="D15" s="26">
        <v>24</v>
      </c>
      <c r="E15" s="28">
        <v>6</v>
      </c>
      <c r="F15" s="37">
        <v>16</v>
      </c>
      <c r="G15" s="12">
        <f>[2]TDSheet!AF14</f>
        <v>5119.8500000000004</v>
      </c>
      <c r="H15" s="13">
        <f t="shared" si="5"/>
        <v>81917.600000000006</v>
      </c>
      <c r="I15" s="13">
        <v>5273.45</v>
      </c>
      <c r="J15" s="13">
        <f t="shared" si="6"/>
        <v>84375.2</v>
      </c>
      <c r="K15" s="13">
        <v>5350.24</v>
      </c>
      <c r="L15" s="13">
        <f t="shared" si="7"/>
        <v>85603.839999999997</v>
      </c>
      <c r="M15" s="13">
        <f t="shared" si="8"/>
        <v>5247.8466666666664</v>
      </c>
      <c r="N15" s="13">
        <f t="shared" si="9"/>
        <v>83965.546666666662</v>
      </c>
      <c r="O15" s="20" t="s">
        <v>16</v>
      </c>
      <c r="P15" s="19" t="s">
        <v>17</v>
      </c>
      <c r="Q15" s="19" t="s">
        <v>41</v>
      </c>
      <c r="S15" s="54"/>
      <c r="T15" s="53"/>
    </row>
    <row r="16" spans="1:20" ht="44.25" customHeight="1">
      <c r="A16" s="55">
        <v>5</v>
      </c>
      <c r="B16" s="1" t="str">
        <f>[1]Аркуш1!B18</f>
        <v>Реагент Fluorocell™ WDF, 22 mL (мл) х 2 / Fluorocell™ WDF, 22mL х 2</v>
      </c>
      <c r="C16" s="6" t="s">
        <v>0</v>
      </c>
      <c r="D16" s="26">
        <v>3</v>
      </c>
      <c r="E16" s="21">
        <v>2</v>
      </c>
      <c r="F16" s="38">
        <v>1</v>
      </c>
      <c r="G16" s="12">
        <f>[2]TDSheet!AF15</f>
        <v>29010.94</v>
      </c>
      <c r="H16" s="13">
        <f t="shared" si="5"/>
        <v>29010.94</v>
      </c>
      <c r="I16" s="13">
        <v>29881.27</v>
      </c>
      <c r="J16" s="13">
        <f t="shared" si="6"/>
        <v>29881.27</v>
      </c>
      <c r="K16" s="13">
        <v>30316.43</v>
      </c>
      <c r="L16" s="13">
        <f t="shared" si="7"/>
        <v>30316.43</v>
      </c>
      <c r="M16" s="13">
        <f t="shared" si="8"/>
        <v>29736.213333333333</v>
      </c>
      <c r="N16" s="13">
        <f t="shared" si="9"/>
        <v>29736.213333333333</v>
      </c>
      <c r="O16" s="20" t="s">
        <v>16</v>
      </c>
      <c r="P16" s="19" t="s">
        <v>17</v>
      </c>
      <c r="Q16" s="19" t="s">
        <v>41</v>
      </c>
      <c r="S16" s="54"/>
      <c r="T16" s="53"/>
    </row>
    <row r="17" spans="1:20" ht="48" customHeight="1">
      <c r="A17" s="55">
        <v>6</v>
      </c>
      <c r="B17" s="1" t="str">
        <f>[1]Аркуш1!B19</f>
        <v>Реагент  Lysercell™ WPC, 1.5 L (л) х 2 / Lysercell™ WPC, 1.5L х 2</v>
      </c>
      <c r="C17" s="6" t="s">
        <v>0</v>
      </c>
      <c r="D17" s="26">
        <v>6</v>
      </c>
      <c r="E17" s="29">
        <v>0.5</v>
      </c>
      <c r="F17" s="38">
        <v>4</v>
      </c>
      <c r="G17" s="12">
        <f>[2]TDSheet!AF16</f>
        <v>18616.650000000001</v>
      </c>
      <c r="H17" s="13">
        <f t="shared" si="5"/>
        <v>74466.600000000006</v>
      </c>
      <c r="I17" s="13">
        <v>19175.150000000001</v>
      </c>
      <c r="J17" s="13">
        <f t="shared" si="6"/>
        <v>76700.600000000006</v>
      </c>
      <c r="K17" s="13">
        <v>19454.400000000001</v>
      </c>
      <c r="L17" s="13">
        <f t="shared" si="7"/>
        <v>77817.600000000006</v>
      </c>
      <c r="M17" s="13">
        <f t="shared" si="8"/>
        <v>19082.066666666669</v>
      </c>
      <c r="N17" s="13">
        <f t="shared" si="9"/>
        <v>76328.266666666677</v>
      </c>
      <c r="O17" s="20" t="s">
        <v>16</v>
      </c>
      <c r="P17" s="19" t="s">
        <v>17</v>
      </c>
      <c r="Q17" s="19" t="s">
        <v>41</v>
      </c>
      <c r="S17" s="54"/>
      <c r="T17" s="53"/>
    </row>
    <row r="18" spans="1:20" ht="45.75" customHeight="1">
      <c r="A18" s="55">
        <v>7</v>
      </c>
      <c r="B18" s="1" t="str">
        <f>[1]Аркуш1!B20</f>
        <v>Реагент Fluorocell™ WPC, 12 mL (мл) х 2 / Fluorocell™ WPC, 12mL х 2</v>
      </c>
      <c r="C18" s="6" t="s">
        <v>0</v>
      </c>
      <c r="D18" s="26">
        <v>12</v>
      </c>
      <c r="E18" s="21">
        <v>4</v>
      </c>
      <c r="F18" s="37">
        <v>4</v>
      </c>
      <c r="G18" s="12">
        <f>[2]TDSheet!AF17</f>
        <v>43438.86</v>
      </c>
      <c r="H18" s="13">
        <f t="shared" si="5"/>
        <v>173755.44</v>
      </c>
      <c r="I18" s="13">
        <v>44742.03</v>
      </c>
      <c r="J18" s="13">
        <f t="shared" si="6"/>
        <v>178968.12</v>
      </c>
      <c r="K18" s="13">
        <v>45393.61</v>
      </c>
      <c r="L18" s="13">
        <f t="shared" si="7"/>
        <v>181574.44</v>
      </c>
      <c r="M18" s="13">
        <f t="shared" si="8"/>
        <v>44524.833333333336</v>
      </c>
      <c r="N18" s="13">
        <f t="shared" si="9"/>
        <v>178099.33333333334</v>
      </c>
      <c r="O18" s="20" t="s">
        <v>16</v>
      </c>
      <c r="P18" s="19" t="s">
        <v>17</v>
      </c>
      <c r="Q18" s="19" t="s">
        <v>41</v>
      </c>
      <c r="S18" s="54"/>
      <c r="T18" s="53"/>
    </row>
    <row r="19" spans="1:20" ht="44.25" customHeight="1">
      <c r="A19" s="55">
        <v>8</v>
      </c>
      <c r="B19" s="1" t="str">
        <f>[1]Аркуш1!B21</f>
        <v>Реагент CELLPACK® DFL, 1.5 L (л) х 2 / CELLPACK® DFL, 1.5L х 2</v>
      </c>
      <c r="C19" s="6" t="s">
        <v>0</v>
      </c>
      <c r="D19" s="26">
        <v>5</v>
      </c>
      <c r="E19" s="21">
        <v>2</v>
      </c>
      <c r="F19" s="37">
        <v>2</v>
      </c>
      <c r="G19" s="12">
        <f>[2]TDSheet!AF18</f>
        <v>16365.64</v>
      </c>
      <c r="H19" s="13">
        <f t="shared" si="5"/>
        <v>32731.279999999999</v>
      </c>
      <c r="I19" s="13">
        <v>16856.61</v>
      </c>
      <c r="J19" s="13">
        <f t="shared" si="6"/>
        <v>33713.22</v>
      </c>
      <c r="K19" s="13">
        <v>17102.09</v>
      </c>
      <c r="L19" s="13">
        <f t="shared" si="7"/>
        <v>34204.18</v>
      </c>
      <c r="M19" s="13">
        <f t="shared" si="8"/>
        <v>16774.78</v>
      </c>
      <c r="N19" s="13">
        <f t="shared" si="9"/>
        <v>33549.56</v>
      </c>
      <c r="O19" s="20" t="s">
        <v>16</v>
      </c>
      <c r="P19" s="19" t="s">
        <v>17</v>
      </c>
      <c r="Q19" s="19" t="s">
        <v>41</v>
      </c>
      <c r="S19" s="54"/>
      <c r="T19" s="53"/>
    </row>
    <row r="20" spans="1:20" ht="47.25" customHeight="1">
      <c r="A20" s="55">
        <v>9</v>
      </c>
      <c r="B20" s="1" t="str">
        <f>[1]Аркуш1!B22</f>
        <v>Реагент Fluorocell™ RET, 12 mL (мл) х 2 / Fluorocell™ RET, 12mL х 2</v>
      </c>
      <c r="C20" s="6" t="s">
        <v>0</v>
      </c>
      <c r="D20" s="26">
        <v>4</v>
      </c>
      <c r="E20" s="21">
        <v>3</v>
      </c>
      <c r="F20" s="37">
        <v>1</v>
      </c>
      <c r="G20" s="12">
        <f>[2]TDSheet!AF19</f>
        <v>32731.27</v>
      </c>
      <c r="H20" s="13">
        <f t="shared" si="5"/>
        <v>32731.27</v>
      </c>
      <c r="I20" s="13">
        <v>33713.21</v>
      </c>
      <c r="J20" s="13">
        <f t="shared" si="6"/>
        <v>33713.21</v>
      </c>
      <c r="K20" s="13">
        <v>34204.18</v>
      </c>
      <c r="L20" s="13">
        <f t="shared" si="7"/>
        <v>34204.18</v>
      </c>
      <c r="M20" s="13">
        <f t="shared" si="8"/>
        <v>33549.553333333337</v>
      </c>
      <c r="N20" s="13">
        <f t="shared" si="9"/>
        <v>33549.553333333337</v>
      </c>
      <c r="O20" s="20" t="s">
        <v>16</v>
      </c>
      <c r="P20" s="22" t="s">
        <v>17</v>
      </c>
      <c r="Q20" s="19" t="s">
        <v>41</v>
      </c>
      <c r="S20" s="54"/>
      <c r="T20" s="53"/>
    </row>
    <row r="21" spans="1:20" ht="70.5" customHeight="1">
      <c r="A21" s="55">
        <v>10</v>
      </c>
      <c r="B21" s="1" t="str">
        <f>[1]Аркуш1!B23</f>
        <v>Реагент CELLCLEAN®, 50 ml (мл) / CELLCLEAN®, 50ml</v>
      </c>
      <c r="C21" s="6" t="s">
        <v>0</v>
      </c>
      <c r="D21" s="26">
        <v>36</v>
      </c>
      <c r="E21" s="21">
        <v>5</v>
      </c>
      <c r="F21" s="37">
        <v>16</v>
      </c>
      <c r="G21" s="12">
        <f>[2]TDSheet!AF20</f>
        <v>5173.1000000000004</v>
      </c>
      <c r="H21" s="13">
        <f t="shared" si="5"/>
        <v>82769.600000000006</v>
      </c>
      <c r="I21" s="13">
        <v>5328.29</v>
      </c>
      <c r="J21" s="13">
        <f t="shared" si="6"/>
        <v>85252.64</v>
      </c>
      <c r="K21" s="13">
        <v>5405.89</v>
      </c>
      <c r="L21" s="13">
        <f t="shared" si="7"/>
        <v>86494.24</v>
      </c>
      <c r="M21" s="13">
        <f t="shared" si="8"/>
        <v>5302.4266666666672</v>
      </c>
      <c r="N21" s="13">
        <f t="shared" si="9"/>
        <v>84838.826666666675</v>
      </c>
      <c r="O21" s="20" t="s">
        <v>16</v>
      </c>
      <c r="P21" s="19" t="s">
        <v>18</v>
      </c>
      <c r="Q21" s="19" t="s">
        <v>41</v>
      </c>
      <c r="S21" s="54"/>
      <c r="T21" s="53"/>
    </row>
    <row r="22" spans="1:20" ht="63.75" customHeight="1">
      <c r="A22" s="55">
        <v>11</v>
      </c>
      <c r="B22" s="1" t="str">
        <f>[1]Аркуш1!B24</f>
        <v>Розчин очищення SP автоматичних систем/ SP CLEANING SOLUTION FOR SP AUTOMATED SYSTEMS</v>
      </c>
      <c r="C22" s="6" t="s">
        <v>0</v>
      </c>
      <c r="D22" s="26">
        <v>36</v>
      </c>
      <c r="E22" s="21">
        <v>13</v>
      </c>
      <c r="F22" s="37">
        <v>2</v>
      </c>
      <c r="G22" s="12">
        <f>[2]TDSheet!AF21</f>
        <v>2872.97</v>
      </c>
      <c r="H22" s="13">
        <f t="shared" si="5"/>
        <v>5745.94</v>
      </c>
      <c r="I22" s="13">
        <v>2959.16</v>
      </c>
      <c r="J22" s="13">
        <f t="shared" si="6"/>
        <v>5918.32</v>
      </c>
      <c r="K22" s="13">
        <v>3002.25</v>
      </c>
      <c r="L22" s="13">
        <f t="shared" si="7"/>
        <v>6004.5</v>
      </c>
      <c r="M22" s="13">
        <f t="shared" si="8"/>
        <v>2944.7933333333331</v>
      </c>
      <c r="N22" s="13">
        <f t="shared" si="9"/>
        <v>5889.5866666666661</v>
      </c>
      <c r="O22" s="20" t="s">
        <v>16</v>
      </c>
      <c r="P22" s="19" t="s">
        <v>20</v>
      </c>
      <c r="Q22" s="19" t="s">
        <v>42</v>
      </c>
      <c r="S22" s="54"/>
      <c r="T22" s="53"/>
    </row>
    <row r="23" spans="1:20" ht="60" customHeight="1">
      <c r="A23" s="55">
        <v>12</v>
      </c>
      <c r="B23" s="1" t="str">
        <f>[1]Аркуш1!B25</f>
        <v>Розчин МЕЙ ГРЮНВАЛЬД для забарвлення медулярних клітин та мазків крові для автоматичних систем SP/ MAY GRÜNWALD SOLUTION FOR SP SYSTEMS</v>
      </c>
      <c r="C23" s="6" t="s">
        <v>0</v>
      </c>
      <c r="D23" s="26">
        <v>8</v>
      </c>
      <c r="E23" s="21">
        <v>1</v>
      </c>
      <c r="F23" s="37">
        <v>1</v>
      </c>
      <c r="G23" s="12">
        <f>[2]TDSheet!AF22</f>
        <v>4705.22</v>
      </c>
      <c r="H23" s="13">
        <f t="shared" si="5"/>
        <v>4705.22</v>
      </c>
      <c r="I23" s="13">
        <v>4846.38</v>
      </c>
      <c r="J23" s="13">
        <f t="shared" si="6"/>
        <v>4846.38</v>
      </c>
      <c r="K23" s="13">
        <v>4916.95</v>
      </c>
      <c r="L23" s="13">
        <f t="shared" si="7"/>
        <v>4916.95</v>
      </c>
      <c r="M23" s="13">
        <f t="shared" si="8"/>
        <v>4822.8499999999995</v>
      </c>
      <c r="N23" s="13">
        <f t="shared" si="9"/>
        <v>4822.8499999999995</v>
      </c>
      <c r="O23" s="20" t="s">
        <v>16</v>
      </c>
      <c r="P23" s="19" t="s">
        <v>17</v>
      </c>
      <c r="Q23" s="19" t="s">
        <v>42</v>
      </c>
      <c r="S23" s="54"/>
      <c r="T23" s="53"/>
    </row>
    <row r="24" spans="1:20" ht="45" customHeight="1">
      <c r="A24" s="55">
        <v>13</v>
      </c>
      <c r="B24" s="1" t="str">
        <f>[1]Аркуш1!B26</f>
        <v>Розчин ГІМЗА для забарвлення медулярних клітин та мазків крові для автоматичних систем SP/ GIEMSA SOLUTION FOR SP SYSTEMS</v>
      </c>
      <c r="C24" s="6" t="s">
        <v>0</v>
      </c>
      <c r="D24" s="26">
        <v>5</v>
      </c>
      <c r="E24" s="21">
        <v>2</v>
      </c>
      <c r="F24" s="37">
        <v>1</v>
      </c>
      <c r="G24" s="12">
        <f>[2]TDSheet!AF23</f>
        <v>4953.33</v>
      </c>
      <c r="H24" s="13">
        <f t="shared" si="5"/>
        <v>4953.33</v>
      </c>
      <c r="I24" s="13">
        <v>5101.93</v>
      </c>
      <c r="J24" s="13">
        <f t="shared" si="6"/>
        <v>5101.93</v>
      </c>
      <c r="K24" s="13">
        <v>5176.2299999999996</v>
      </c>
      <c r="L24" s="13">
        <f t="shared" si="7"/>
        <v>5176.2299999999996</v>
      </c>
      <c r="M24" s="13">
        <f t="shared" si="8"/>
        <v>5077.163333333333</v>
      </c>
      <c r="N24" s="13">
        <f t="shared" si="9"/>
        <v>5077.163333333333</v>
      </c>
      <c r="O24" s="20" t="s">
        <v>16</v>
      </c>
      <c r="P24" s="19" t="s">
        <v>17</v>
      </c>
      <c r="Q24" s="19" t="s">
        <v>42</v>
      </c>
      <c r="S24" s="54"/>
      <c r="T24" s="53"/>
    </row>
    <row r="25" spans="1:20" ht="45" customHeight="1">
      <c r="A25" s="55">
        <v>14</v>
      </c>
      <c r="B25" s="1" t="str">
        <f>[1]Аркуш1!B27</f>
        <v>Розчин буферний PH=7.0 для автоматичних систем SP, 5L(л)/ PH=7.0 BUFFER SOLUTION FOR SP AUTOMATED SYSTEMS, 5L(л)</v>
      </c>
      <c r="C25" s="6" t="s">
        <v>0</v>
      </c>
      <c r="D25" s="26">
        <v>36</v>
      </c>
      <c r="E25" s="21">
        <v>8</v>
      </c>
      <c r="F25" s="37">
        <v>2</v>
      </c>
      <c r="G25" s="12">
        <f>[2]TDSheet!AF24</f>
        <v>2551.4</v>
      </c>
      <c r="H25" s="13">
        <f t="shared" si="5"/>
        <v>5102.8</v>
      </c>
      <c r="I25" s="13">
        <v>2627.94</v>
      </c>
      <c r="J25" s="13">
        <f t="shared" si="6"/>
        <v>5255.88</v>
      </c>
      <c r="K25" s="13">
        <v>2666.21</v>
      </c>
      <c r="L25" s="13">
        <f t="shared" si="7"/>
        <v>5332.42</v>
      </c>
      <c r="M25" s="13">
        <f t="shared" si="8"/>
        <v>2615.1833333333329</v>
      </c>
      <c r="N25" s="13">
        <f t="shared" si="9"/>
        <v>5230.3666666666659</v>
      </c>
      <c r="O25" s="20" t="s">
        <v>16</v>
      </c>
      <c r="P25" s="19" t="s">
        <v>17</v>
      </c>
      <c r="Q25" s="19" t="s">
        <v>42</v>
      </c>
      <c r="S25" s="54"/>
      <c r="T25" s="53"/>
    </row>
    <row r="26" spans="1:20" ht="72" customHeight="1">
      <c r="A26" s="55">
        <v>15</v>
      </c>
      <c r="B26" s="1" t="str">
        <f>[1]Аркуш1!B28</f>
        <v>Розчин для промивання SP-RINSE (СП-РІНЗ), 10 L (л) / SP-RINSE, 10L</v>
      </c>
      <c r="C26" s="6" t="s">
        <v>0</v>
      </c>
      <c r="D26" s="26">
        <v>6</v>
      </c>
      <c r="E26" s="21">
        <v>2</v>
      </c>
      <c r="F26" s="37">
        <v>2</v>
      </c>
      <c r="G26" s="12">
        <f>[2]TDSheet!AF25</f>
        <v>6304.3</v>
      </c>
      <c r="H26" s="13">
        <f t="shared" si="5"/>
        <v>12608.6</v>
      </c>
      <c r="I26" s="13">
        <v>6493.43</v>
      </c>
      <c r="J26" s="13">
        <f t="shared" si="6"/>
        <v>12986.86</v>
      </c>
      <c r="K26" s="13">
        <v>6587.99</v>
      </c>
      <c r="L26" s="13">
        <f t="shared" si="7"/>
        <v>13175.98</v>
      </c>
      <c r="M26" s="13">
        <f t="shared" si="8"/>
        <v>6461.9066666666668</v>
      </c>
      <c r="N26" s="13">
        <f t="shared" si="9"/>
        <v>12923.813333333334</v>
      </c>
      <c r="O26" s="20" t="s">
        <v>16</v>
      </c>
      <c r="P26" s="19" t="s">
        <v>17</v>
      </c>
      <c r="Q26" s="19" t="s">
        <v>21</v>
      </c>
      <c r="S26" s="54"/>
      <c r="T26" s="53"/>
    </row>
    <row r="27" spans="1:20" ht="47.25" customHeight="1">
      <c r="A27" s="55">
        <v>16</v>
      </c>
      <c r="B27" s="1" t="str">
        <f>[1]Аркуш1!B29</f>
        <v>Реагент  SULFOLYSER®, 500 mL (мл) х 3 / SULFOLYSER®, 500mL х 3</v>
      </c>
      <c r="C27" s="6" t="s">
        <v>0</v>
      </c>
      <c r="D27" s="26">
        <v>7</v>
      </c>
      <c r="E27" s="21">
        <v>2</v>
      </c>
      <c r="F27" s="37">
        <v>4</v>
      </c>
      <c r="G27" s="12">
        <f>[2]TDSheet!AF26</f>
        <v>10960.4</v>
      </c>
      <c r="H27" s="13">
        <f t="shared" si="5"/>
        <v>43841.599999999999</v>
      </c>
      <c r="I27" s="13">
        <v>11289.21</v>
      </c>
      <c r="J27" s="13">
        <f t="shared" si="6"/>
        <v>45156.84</v>
      </c>
      <c r="K27" s="13">
        <v>11453.62</v>
      </c>
      <c r="L27" s="13">
        <f t="shared" si="7"/>
        <v>45814.48</v>
      </c>
      <c r="M27" s="13">
        <f t="shared" si="8"/>
        <v>11234.410000000002</v>
      </c>
      <c r="N27" s="13">
        <f t="shared" si="9"/>
        <v>44937.640000000007</v>
      </c>
      <c r="O27" s="20" t="s">
        <v>16</v>
      </c>
      <c r="P27" s="19" t="s">
        <v>17</v>
      </c>
      <c r="Q27" s="19" t="s">
        <v>41</v>
      </c>
      <c r="S27" s="54"/>
      <c r="T27" s="53"/>
    </row>
    <row r="28" spans="1:20" ht="45" customHeight="1">
      <c r="A28" s="55">
        <v>17</v>
      </c>
      <c r="B28" s="1" t="str">
        <f>[1]Аркуш1!B30</f>
        <v>Реагент Fluorocell™ WDF, 42 mL (мл) х 2 / Fluorocell™ WDF, 42mL х 2</v>
      </c>
      <c r="C28" s="6" t="s">
        <v>0</v>
      </c>
      <c r="D28" s="26">
        <v>4</v>
      </c>
      <c r="E28" s="21">
        <v>2</v>
      </c>
      <c r="F28" s="37">
        <v>1</v>
      </c>
      <c r="G28" s="12">
        <f>[2]TDSheet!AF27</f>
        <v>57271.19</v>
      </c>
      <c r="H28" s="13">
        <f t="shared" si="5"/>
        <v>57271.19</v>
      </c>
      <c r="I28" s="13">
        <v>58989.33</v>
      </c>
      <c r="J28" s="13">
        <f t="shared" si="6"/>
        <v>58989.33</v>
      </c>
      <c r="K28" s="13">
        <v>59848.39</v>
      </c>
      <c r="L28" s="13">
        <f t="shared" si="7"/>
        <v>59848.39</v>
      </c>
      <c r="M28" s="13">
        <f t="shared" si="8"/>
        <v>58702.97</v>
      </c>
      <c r="N28" s="13">
        <f t="shared" si="9"/>
        <v>58702.97</v>
      </c>
      <c r="O28" s="20" t="s">
        <v>16</v>
      </c>
      <c r="P28" s="19" t="s">
        <v>17</v>
      </c>
      <c r="Q28" s="19" t="s">
        <v>41</v>
      </c>
      <c r="S28" s="54"/>
      <c r="T28" s="53"/>
    </row>
    <row r="29" spans="1:20" ht="49.5" customHeight="1">
      <c r="A29" s="55">
        <v>18</v>
      </c>
      <c r="B29" s="1" t="str">
        <f>[1]Аркуш1!B31</f>
        <v>Контроль ІКСЕН ЧЕК  L1, 3 mL (мл)/XN CHECK™ L1, 3.0mL</v>
      </c>
      <c r="C29" s="2" t="s">
        <v>1</v>
      </c>
      <c r="D29" s="26">
        <v>2</v>
      </c>
      <c r="E29" s="21"/>
      <c r="F29" s="37">
        <v>1</v>
      </c>
      <c r="G29" s="12">
        <f>[2]TDSheet!AF28</f>
        <v>8398.15</v>
      </c>
      <c r="H29" s="13">
        <f t="shared" si="5"/>
        <v>8398.15</v>
      </c>
      <c r="I29" s="13">
        <v>8650.09</v>
      </c>
      <c r="J29" s="13">
        <f t="shared" si="6"/>
        <v>8650.09</v>
      </c>
      <c r="K29" s="13">
        <v>8776.07</v>
      </c>
      <c r="L29" s="13">
        <f t="shared" si="7"/>
        <v>8776.07</v>
      </c>
      <c r="M29" s="13">
        <f t="shared" si="8"/>
        <v>8608.1033333333326</v>
      </c>
      <c r="N29" s="13">
        <f t="shared" si="9"/>
        <v>8608.1033333333326</v>
      </c>
      <c r="O29" s="20" t="s">
        <v>16</v>
      </c>
      <c r="P29" s="19" t="s">
        <v>22</v>
      </c>
      <c r="Q29" s="19" t="s">
        <v>41</v>
      </c>
      <c r="S29" s="54"/>
      <c r="T29" s="53"/>
    </row>
    <row r="30" spans="1:20" ht="47.25" customHeight="1">
      <c r="A30" s="55">
        <v>19</v>
      </c>
      <c r="B30" s="1" t="str">
        <f>[1]Аркуш1!B32</f>
        <v>Контроль ІКСЕН ЧЕК  L2, 3 mL (мл)/XN CHECK™ L2, 3.0mL</v>
      </c>
      <c r="C30" s="2" t="s">
        <v>1</v>
      </c>
      <c r="D30" s="26">
        <v>24</v>
      </c>
      <c r="E30" s="21"/>
      <c r="F30" s="37">
        <v>20</v>
      </c>
      <c r="G30" s="12">
        <f>[2]TDSheet!AF29</f>
        <v>8398.15</v>
      </c>
      <c r="H30" s="13">
        <f t="shared" si="5"/>
        <v>167963</v>
      </c>
      <c r="I30" s="13">
        <v>8650.09</v>
      </c>
      <c r="J30" s="13">
        <f t="shared" si="6"/>
        <v>173001.8</v>
      </c>
      <c r="K30" s="13">
        <v>8776.07</v>
      </c>
      <c r="L30" s="13">
        <f t="shared" si="7"/>
        <v>175521.4</v>
      </c>
      <c r="M30" s="13">
        <f t="shared" si="8"/>
        <v>8608.1033333333326</v>
      </c>
      <c r="N30" s="13">
        <f t="shared" si="9"/>
        <v>172162.06666666665</v>
      </c>
      <c r="O30" s="20" t="s">
        <v>16</v>
      </c>
      <c r="P30" s="19" t="s">
        <v>22</v>
      </c>
      <c r="Q30" s="19" t="s">
        <v>41</v>
      </c>
      <c r="S30" s="54"/>
      <c r="T30" s="53"/>
    </row>
    <row r="31" spans="1:20" ht="47.25" customHeight="1">
      <c r="A31" s="55">
        <v>20</v>
      </c>
      <c r="B31" s="1" t="str">
        <f>[1]Аркуш1!B33</f>
        <v>Контроль ІКСЕН ЧЕК  L3, 3 mL (мл)/XN CHECK™ L3, 3.0mL</v>
      </c>
      <c r="C31" s="2" t="s">
        <v>1</v>
      </c>
      <c r="D31" s="26">
        <v>2</v>
      </c>
      <c r="E31" s="21"/>
      <c r="F31" s="37">
        <v>1</v>
      </c>
      <c r="G31" s="12">
        <f>[2]TDSheet!AF30</f>
        <v>8398.15</v>
      </c>
      <c r="H31" s="13">
        <f t="shared" si="5"/>
        <v>8398.15</v>
      </c>
      <c r="I31" s="13">
        <v>8650.09</v>
      </c>
      <c r="J31" s="13">
        <f t="shared" si="6"/>
        <v>8650.09</v>
      </c>
      <c r="K31" s="13">
        <v>8776.07</v>
      </c>
      <c r="L31" s="13">
        <f t="shared" si="7"/>
        <v>8776.07</v>
      </c>
      <c r="M31" s="13">
        <f t="shared" si="8"/>
        <v>8608.1033333333326</v>
      </c>
      <c r="N31" s="13">
        <f t="shared" si="9"/>
        <v>8608.1033333333326</v>
      </c>
      <c r="O31" s="20" t="s">
        <v>16</v>
      </c>
      <c r="P31" s="19" t="s">
        <v>22</v>
      </c>
      <c r="Q31" s="19" t="s">
        <v>41</v>
      </c>
      <c r="S31" s="51"/>
      <c r="T31" s="53"/>
    </row>
    <row r="32" spans="1:20" ht="27" customHeight="1">
      <c r="A32" s="55"/>
      <c r="B32" s="62"/>
      <c r="C32" s="63"/>
      <c r="D32" s="64"/>
      <c r="E32" s="21"/>
      <c r="F32" s="65"/>
      <c r="G32" s="66"/>
      <c r="H32" s="9">
        <f>SUM(H12:H31)</f>
        <v>959546.10999999987</v>
      </c>
      <c r="I32" s="9"/>
      <c r="J32" s="9">
        <f>SUM(J12:J31)</f>
        <v>988332.50999999989</v>
      </c>
      <c r="K32" s="9"/>
      <c r="L32" s="9">
        <f>SUM(L12:L31)</f>
        <v>1002725.7899999999</v>
      </c>
      <c r="M32" s="9"/>
      <c r="N32" s="9">
        <f>SUM(N12:N31)</f>
        <v>983534.80333333323</v>
      </c>
      <c r="O32" s="20"/>
      <c r="P32" s="19"/>
      <c r="Q32" s="19"/>
      <c r="S32" s="51"/>
      <c r="T32" s="53"/>
    </row>
    <row r="33" spans="1:17">
      <c r="A33" s="55"/>
      <c r="B33" s="18" t="s">
        <v>4</v>
      </c>
      <c r="C33" s="32"/>
      <c r="D33" s="33"/>
      <c r="E33" s="34"/>
      <c r="F33" s="39"/>
      <c r="G33" s="32"/>
      <c r="H33" s="9">
        <f>H32+H10</f>
        <v>997472.18999999983</v>
      </c>
      <c r="I33" s="9"/>
      <c r="J33" s="9">
        <f>J32+J10</f>
        <v>1027396.3899999999</v>
      </c>
      <c r="K33" s="9"/>
      <c r="L33" s="35">
        <f>L32+L10</f>
        <v>1042358.5199999999</v>
      </c>
      <c r="M33" s="35"/>
      <c r="N33" s="9">
        <f>N32+N10</f>
        <v>1022409.0333333332</v>
      </c>
      <c r="O33" s="36"/>
      <c r="P33" s="36"/>
      <c r="Q33" s="36"/>
    </row>
    <row r="35" spans="1:17" ht="35.1" customHeight="1">
      <c r="A35" s="56"/>
      <c r="B35" s="41" t="s">
        <v>29</v>
      </c>
      <c r="C35" s="41"/>
      <c r="D35" s="41"/>
      <c r="E35" s="41"/>
      <c r="F35" s="41"/>
      <c r="G35" s="41"/>
      <c r="H35" s="49"/>
      <c r="I35" s="42"/>
      <c r="J35" s="43"/>
      <c r="K35" s="43"/>
      <c r="L35" s="41"/>
      <c r="M35" s="43"/>
      <c r="N35" s="41" t="s">
        <v>24</v>
      </c>
    </row>
    <row r="36" spans="1:17" ht="35.1" customHeight="1">
      <c r="A36" s="56"/>
      <c r="B36" s="41" t="s">
        <v>30</v>
      </c>
      <c r="C36" s="41"/>
      <c r="D36" s="41"/>
      <c r="E36" s="41"/>
      <c r="F36" s="44"/>
      <c r="G36" s="45"/>
      <c r="H36" s="49"/>
      <c r="I36" s="43"/>
      <c r="J36" s="43"/>
      <c r="K36" s="43"/>
      <c r="L36" s="41"/>
      <c r="M36" s="43"/>
      <c r="N36" s="41" t="s">
        <v>23</v>
      </c>
    </row>
    <row r="37" spans="1:17" ht="35.1" customHeight="1">
      <c r="A37" s="56"/>
      <c r="B37" s="41" t="s">
        <v>31</v>
      </c>
      <c r="C37" s="41"/>
      <c r="D37" s="41"/>
      <c r="E37" s="41"/>
      <c r="F37" s="44"/>
      <c r="G37" s="45"/>
      <c r="H37" s="49"/>
      <c r="I37" s="43"/>
      <c r="J37" s="43"/>
      <c r="K37" s="43"/>
      <c r="L37" s="41"/>
      <c r="M37" s="43"/>
      <c r="N37" s="41" t="s">
        <v>32</v>
      </c>
    </row>
    <row r="38" spans="1:17" ht="35.1" customHeight="1">
      <c r="A38" s="56"/>
      <c r="B38" s="41" t="s">
        <v>35</v>
      </c>
      <c r="C38" s="41"/>
      <c r="D38" s="41"/>
      <c r="E38" s="41"/>
      <c r="F38" s="44"/>
      <c r="G38" s="45"/>
      <c r="H38" s="49"/>
      <c r="I38" s="43"/>
      <c r="J38" s="43"/>
      <c r="K38" s="43"/>
      <c r="L38" s="41"/>
      <c r="M38" s="43"/>
      <c r="N38" s="41" t="s">
        <v>36</v>
      </c>
    </row>
    <row r="39" spans="1:17" ht="35.1" customHeight="1">
      <c r="A39" s="56"/>
      <c r="B39" s="41" t="s">
        <v>37</v>
      </c>
      <c r="C39" s="41"/>
      <c r="D39" s="41"/>
      <c r="E39" s="41"/>
      <c r="F39" s="44"/>
      <c r="G39" s="45"/>
      <c r="H39" s="49"/>
      <c r="I39" s="43"/>
      <c r="J39" s="43"/>
      <c r="K39" s="43"/>
      <c r="L39" s="41"/>
      <c r="M39" s="43"/>
      <c r="N39" s="41" t="s">
        <v>38</v>
      </c>
    </row>
    <row r="40" spans="1:17" ht="35.1" customHeight="1">
      <c r="A40" s="56"/>
      <c r="B40" s="41" t="s">
        <v>25</v>
      </c>
      <c r="C40" s="41"/>
      <c r="D40" s="41"/>
      <c r="E40" s="41"/>
      <c r="F40" s="44"/>
      <c r="G40" s="45"/>
      <c r="H40" s="49"/>
      <c r="I40" s="43"/>
      <c r="J40" s="43"/>
      <c r="K40" s="43"/>
      <c r="L40" s="41"/>
      <c r="M40" s="43"/>
      <c r="N40" s="41" t="s">
        <v>26</v>
      </c>
    </row>
    <row r="41" spans="1:17" ht="35.1" customHeight="1">
      <c r="A41" s="56"/>
      <c r="B41" s="46" t="s">
        <v>33</v>
      </c>
      <c r="C41" s="46"/>
      <c r="D41" s="46"/>
      <c r="E41" s="46"/>
      <c r="F41" s="47"/>
      <c r="G41" s="48"/>
      <c r="H41" s="50"/>
      <c r="I41" s="43"/>
      <c r="J41" s="43"/>
      <c r="K41" s="43"/>
      <c r="L41" s="46"/>
      <c r="M41" s="43"/>
      <c r="N41" s="46" t="s">
        <v>34</v>
      </c>
    </row>
  </sheetData>
  <mergeCells count="4">
    <mergeCell ref="B3:Q3"/>
    <mergeCell ref="B5:Q5"/>
    <mergeCell ref="B11:Q11"/>
    <mergeCell ref="C2:O2"/>
  </mergeCells>
  <pageMargins left="0" right="0" top="0.39370078740157483" bottom="0.3937007874015748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user</cp:lastModifiedBy>
  <cp:lastPrinted>2025-03-05T11:23:23Z</cp:lastPrinted>
  <dcterms:created xsi:type="dcterms:W3CDTF">2023-12-05T07:12:37Z</dcterms:created>
  <dcterms:modified xsi:type="dcterms:W3CDTF">2025-03-17T10:02:34Z</dcterms:modified>
</cp:coreProperties>
</file>