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Реагенти КДЛ ХР, ШОЕ 15 нам 558000,00\"/>
    </mc:Choice>
  </mc:AlternateContent>
  <xr:revisionPtr revIDLastSave="0" documentId="8_{8FAE0075-7CFD-46B1-BB43-8939B4E23B42}" xr6:coauthVersionLast="36" xr6:coauthVersionMax="36" xr10:uidLastSave="{00000000-0000-0000-0000-000000000000}"/>
  <bookViews>
    <workbookView xWindow="0" yWindow="0" windowWidth="28800" windowHeight="12225" xr2:uid="{4E359D16-8094-4A40-989A-4524DA30A899}"/>
  </bookViews>
  <sheets>
    <sheet name="Аркуш1" sheetId="1" r:id="rId1"/>
  </sheets>
  <externalReferences>
    <externalReference r:id="rId2"/>
    <externalReference r:id="rId3"/>
  </externalReferences>
  <definedNames>
    <definedName name="_xlnm.Print_Area" localSheetId="0">Аркуш1!$B$2:$T$32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17" i="1" l="1"/>
  <c r="O17" i="1" l="1"/>
  <c r="K19" i="1"/>
  <c r="P17" i="1"/>
  <c r="P18" i="1"/>
  <c r="P19" i="1"/>
  <c r="P16" i="1"/>
  <c r="M16" i="1"/>
  <c r="P11" i="1"/>
  <c r="O11" i="1"/>
  <c r="M17" i="1" l="1"/>
  <c r="Q18" i="1"/>
  <c r="K17" i="1"/>
  <c r="K16" i="1"/>
  <c r="O16" i="1"/>
  <c r="K11" i="1"/>
  <c r="Q16" i="1"/>
  <c r="M18" i="1"/>
  <c r="Q11" i="1"/>
  <c r="M19" i="1"/>
  <c r="O18" i="1"/>
  <c r="Q17" i="1"/>
  <c r="K18" i="1"/>
  <c r="O19" i="1"/>
  <c r="Q19" i="1"/>
  <c r="M11" i="1"/>
  <c r="B13" i="1"/>
  <c r="B14" i="1" l="1"/>
  <c r="B15" i="1"/>
  <c r="M5" i="1"/>
  <c r="O5" i="1"/>
  <c r="O6" i="1"/>
  <c r="O7" i="1"/>
  <c r="O8" i="1"/>
  <c r="O9" i="1"/>
  <c r="M9" i="1"/>
  <c r="M6" i="1"/>
  <c r="M7" i="1"/>
  <c r="M8" i="1"/>
  <c r="O10" i="1" l="1"/>
  <c r="O15" i="1"/>
  <c r="O14" i="1"/>
  <c r="O13" i="1"/>
  <c r="O12" i="1"/>
  <c r="M15" i="1"/>
  <c r="M14" i="1"/>
  <c r="M13" i="1"/>
  <c r="M12" i="1"/>
  <c r="M10" i="1"/>
  <c r="M20" i="1" l="1"/>
  <c r="O20" i="1"/>
  <c r="J12" i="1"/>
  <c r="J13" i="1"/>
  <c r="J14" i="1"/>
  <c r="J15" i="1"/>
  <c r="J10" i="1"/>
  <c r="J5" i="1"/>
  <c r="J6" i="1"/>
  <c r="J7" i="1"/>
  <c r="J8" i="1"/>
  <c r="J9" i="1"/>
  <c r="K12" i="1" l="1"/>
  <c r="P12" i="1"/>
  <c r="Q12" i="1" s="1"/>
  <c r="K10" i="1"/>
  <c r="P10" i="1"/>
  <c r="Q10" i="1" s="1"/>
  <c r="P14" i="1"/>
  <c r="Q14" i="1" s="1"/>
  <c r="K14" i="1"/>
  <c r="K5" i="1"/>
  <c r="P5" i="1"/>
  <c r="Q5" i="1" s="1"/>
  <c r="K9" i="1"/>
  <c r="P9" i="1"/>
  <c r="Q9" i="1" s="1"/>
  <c r="K8" i="1"/>
  <c r="P8" i="1"/>
  <c r="Q8" i="1" s="1"/>
  <c r="P15" i="1"/>
  <c r="Q15" i="1" s="1"/>
  <c r="K15" i="1"/>
  <c r="P13" i="1"/>
  <c r="Q13" i="1" s="1"/>
  <c r="K13" i="1"/>
  <c r="K7" i="1"/>
  <c r="P7" i="1"/>
  <c r="Q7" i="1" s="1"/>
  <c r="K6" i="1"/>
  <c r="P6" i="1"/>
  <c r="Q6" i="1" s="1"/>
  <c r="K20" i="1" l="1"/>
  <c r="Q20" i="1"/>
</calcChain>
</file>

<file path=xl/sharedStrings.xml><?xml version="1.0" encoding="utf-8"?>
<sst xmlns="http://schemas.openxmlformats.org/spreadsheetml/2006/main" count="110" uniqueCount="64">
  <si>
    <t>пак</t>
  </si>
  <si>
    <t>фл</t>
  </si>
  <si>
    <t>Найменування товару</t>
  </si>
  <si>
    <t>Форма випуску</t>
  </si>
  <si>
    <t>Загалом</t>
  </si>
  <si>
    <t>Потреба на рік</t>
  </si>
  <si>
    <t>Цінова пропозиція фірми №1, з ПДВ за 1 одиницю, грн.</t>
  </si>
  <si>
    <t>Загальна сума фірми №1, грн.</t>
  </si>
  <si>
    <t>Ціна середня, з ПДВ, грн.</t>
  </si>
  <si>
    <t>Загальна сума, грн.</t>
  </si>
  <si>
    <t xml:space="preserve">НАЦІОНАЛЬНИЙ КЛАСИФІКАТОР УКРАЇНИ
Єдиний закупівельний словник ДК 021:2015  </t>
  </si>
  <si>
    <t>Відомості про державну реєстрацію/технічний регламент</t>
  </si>
  <si>
    <t>Цінова пропозиція фірми №2, з ПДВ за 1 одиницю, грн.</t>
  </si>
  <si>
    <t>Загальна сума фірми №2, грн.</t>
  </si>
  <si>
    <t>Цінова пропозиція фірми №3, з ПДВ за 1 одиницю, грн.</t>
  </si>
  <si>
    <t>Загальна сума фірми №3, грн.</t>
  </si>
  <si>
    <t>55855 - Підрахунок клітин крові IVD, реагент</t>
  </si>
  <si>
    <t>59058 - Миючий / очищуючий розчин ІВД, для автоматизованих / полуавтоматізіванних систем</t>
  </si>
  <si>
    <t>55972 - Швидкість осідання
еритроцитів (ШОЕ) IVD, контрольний матеріал</t>
  </si>
  <si>
    <t>55866 - Підрахунок клітин крові IVD, (діагностика in vitro), контрольний матеріал</t>
  </si>
  <si>
    <t>55866 - Підрахунок клітин крові IVD, контрольний матеріал</t>
  </si>
  <si>
    <t>С.С.Чернишук</t>
  </si>
  <si>
    <t>Т.П. Іванова</t>
  </si>
  <si>
    <t>Завідувач лабораторії медико-генетичного центру</t>
  </si>
  <si>
    <t>Н.В. Ольхович</t>
  </si>
  <si>
    <r>
      <t xml:space="preserve">Залишок </t>
    </r>
    <r>
      <rPr>
        <b/>
        <sz val="10"/>
        <color theme="1"/>
        <rFont val="Times New Roman"/>
        <family val="1"/>
        <charset val="204"/>
      </rPr>
      <t>на 27.01.2025</t>
    </r>
  </si>
  <si>
    <t>Реагент CELLPACK®, 20 л</t>
  </si>
  <si>
    <t>Реагент STROMATOLYSER®-WH, лізуючий розчин, 3*500 мл</t>
  </si>
  <si>
    <t>Матеріал контрольний  ЕЙТЧЕК-3WP-N, 1.5  mL (мл)/EIGHTCHECK™-3WP-N, 1.5 mL</t>
  </si>
  <si>
    <t>Матеріал контрольний  ЕЙТЧЕК-3WP-L, 1.5  mL (мл)/EIGHTCHECK™-3WP-L, 1.5 mL</t>
  </si>
  <si>
    <t>Матеріал контрольний  ЕЙТЧЕК-3WP-H, 1.5  mL (мл)/EIGHTCHECK™-3WP-H, 1.5 mL</t>
  </si>
  <si>
    <t>Латексні контролі (30 тестів) / LATEX CONTROLS (30 TESTS)</t>
  </si>
  <si>
    <t>Реагент CELLPACK® DCL, 20  L (л) / CELLPACK® DCL, 20L</t>
  </si>
  <si>
    <t>Медичний директор з поліклінічної роботи</t>
  </si>
  <si>
    <t>В.А. Сова</t>
  </si>
  <si>
    <t>Заступник генерального директора з економічних питань</t>
  </si>
  <si>
    <t>Завідувач Українського Референс-центру з клінічної лабораторної діагностики та метрологі</t>
  </si>
  <si>
    <t>В.Г. Яновська</t>
  </si>
  <si>
    <t>Завідувач відділом імуногістохімічних досліджень дитячого патологоанатомічного відділення</t>
  </si>
  <si>
    <t>О.В. Виставних</t>
  </si>
  <si>
    <t>В.В.Федоров</t>
  </si>
  <si>
    <t>Код та назва національного Класифікатору медичних виробів НК 024:2023</t>
  </si>
  <si>
    <t>Клініка</t>
  </si>
  <si>
    <t>Експрес</t>
  </si>
  <si>
    <t>ОГ</t>
  </si>
  <si>
    <t>Універсальна картка на 4000 тестів ШОЕ/Universal  Card for 4000 ESR test</t>
  </si>
  <si>
    <t>шт</t>
  </si>
  <si>
    <t>ДК 021:2015 33696200-7 Реактиви для аналізів крові</t>
  </si>
  <si>
    <t>Декларація про відповідність №5 від 06.01.2025</t>
  </si>
  <si>
    <t>Декларація про відповідність №4 від 02.12.2024</t>
  </si>
  <si>
    <t>Декларація про відповідність №1/ALF від 30.12.2024</t>
  </si>
  <si>
    <t>Реагент  SULFOLYSER®, 5L / SULFOLYSER®, 5L</t>
  </si>
  <si>
    <t>Контроль ІКСЕН-Л ЧЕК  L1, 3 mL (мл)/XN-L CHECK™ L1, 3.0mL</t>
  </si>
  <si>
    <t>Контроль ІКСЕН-Л ЧЕК  L2, 3 mL (мл)/XN-L CHECK™ L2, 3.0mL</t>
  </si>
  <si>
    <t>Контроль ІКСЕН-Л ЧЕК  L3, 3 mL (мл)XN-L CHECK™ L3, 3.0mL</t>
  </si>
  <si>
    <t>Декларація про відповідність №2 від 02.12.2024</t>
  </si>
  <si>
    <t xml:space="preserve">Медико-технічні вимоги на закупівлю реагентів та витратних матеріалів для Українського Референс-центру з клінічної лабораторної діагностики та метрології  в 2025 р. </t>
  </si>
  <si>
    <t>55970 - Швидкість осідання
еритроцитів (ШОЕ) IVD, набір</t>
  </si>
  <si>
    <t xml:space="preserve">Загальна кількість </t>
  </si>
  <si>
    <t>Реагенти до гематологічних аналізаторів Sysmex XP-300, Sysmex XN-L 550, до аналізатору ШОЕ TEST1</t>
  </si>
  <si>
    <t>Медичний директор  НДСЛ "ОХМАТДИТ" МОЗ України</t>
  </si>
  <si>
    <t xml:space="preserve">Голова робочої групи:             </t>
  </si>
  <si>
    <t>Медичний директор з медичних питань НДСЛ "ОХМАТДИТ" МОЗ України</t>
  </si>
  <si>
    <t>Члени робочої групи: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</si>
</sst>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8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RotisSansSerif"/>
      <family val="2"/>
    </font>
    <font>
      <sz val="10"/>
      <name val="Arial Cyr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name val="Calibri"/>
      <family val="2"/>
      <scheme val="minor"/>
    </font>
    <font>
      <sz val="14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8">
    <xf numFmtId="0" fontId="0" fillId="0" borderId="0"/>
    <xf numFmtId="0" fontId="1" fillId="0" borderId="0"/>
    <xf numFmtId="0" fontId="7" fillId="0" borderId="0"/>
    <xf numFmtId="0" fontId="8" fillId="0" borderId="0"/>
    <xf numFmtId="0" fontId="9" fillId="0" borderId="0"/>
    <xf numFmtId="0" fontId="10" fillId="0" borderId="0" applyNumberFormat="0" applyFont="0" applyBorder="0" applyProtection="0"/>
    <xf numFmtId="0" fontId="1" fillId="0" borderId="0"/>
    <xf numFmtId="0" fontId="1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20" fillId="0" borderId="0"/>
    <xf numFmtId="0" fontId="20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65">
    <xf numFmtId="0" fontId="0" fillId="0" borderId="0" xfId="0"/>
    <xf numFmtId="4" fontId="4" fillId="0" borderId="1" xfId="0" applyNumberFormat="1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4" fontId="4" fillId="0" borderId="1" xfId="1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4" fontId="3" fillId="0" borderId="1" xfId="0" applyNumberFormat="1" applyFont="1" applyBorder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2" fontId="6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/>
    </xf>
    <xf numFmtId="0" fontId="16" fillId="3" borderId="1" xfId="7" applyFont="1" applyFill="1" applyBorder="1" applyAlignment="1">
      <alignment horizontal="center" vertical="center" wrapText="1"/>
    </xf>
    <xf numFmtId="0" fontId="16" fillId="0" borderId="1" xfId="7" applyFont="1" applyBorder="1" applyAlignment="1">
      <alignment horizontal="center" vertical="center" wrapText="1"/>
    </xf>
    <xf numFmtId="1" fontId="5" fillId="4" borderId="1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0" fillId="5" borderId="0" xfId="0" applyFill="1" applyAlignment="1">
      <alignment horizontal="center"/>
    </xf>
    <xf numFmtId="0" fontId="6" fillId="5" borderId="1" xfId="0" applyFont="1" applyFill="1" applyBorder="1" applyAlignment="1">
      <alignment horizontal="center" vertical="center" wrapText="1"/>
    </xf>
    <xf numFmtId="1" fontId="5" fillId="5" borderId="1" xfId="0" applyNumberFormat="1" applyFont="1" applyFill="1" applyBorder="1" applyAlignment="1">
      <alignment horizontal="center" vertical="center" wrapText="1"/>
    </xf>
    <xf numFmtId="0" fontId="0" fillId="4" borderId="0" xfId="0" applyFill="1"/>
    <xf numFmtId="1" fontId="4" fillId="4" borderId="1" xfId="0" applyNumberFormat="1" applyFont="1" applyFill="1" applyBorder="1" applyAlignment="1">
      <alignment horizontal="center" vertical="center" wrapText="1"/>
    </xf>
    <xf numFmtId="4" fontId="0" fillId="0" borderId="0" xfId="0" applyNumberFormat="1"/>
    <xf numFmtId="4" fontId="6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vertical="center"/>
    </xf>
    <xf numFmtId="4" fontId="0" fillId="0" borderId="0" xfId="0" applyNumberFormat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vertical="center"/>
    </xf>
    <xf numFmtId="4" fontId="6" fillId="0" borderId="1" xfId="0" applyNumberFormat="1" applyFont="1" applyBorder="1" applyAlignment="1">
      <alignment vertical="center"/>
    </xf>
    <xf numFmtId="0" fontId="6" fillId="0" borderId="1" xfId="0" applyFont="1" applyBorder="1" applyAlignment="1">
      <alignment vertical="center"/>
    </xf>
    <xf numFmtId="1" fontId="3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/>
    <xf numFmtId="0" fontId="15" fillId="0" borderId="1" xfId="7" applyFont="1" applyBorder="1" applyAlignment="1">
      <alignment horizontal="center" vertical="center" wrapText="1"/>
    </xf>
    <xf numFmtId="0" fontId="15" fillId="0" borderId="1" xfId="7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/>
    </xf>
    <xf numFmtId="4" fontId="3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/>
    </xf>
    <xf numFmtId="0" fontId="22" fillId="0" borderId="0" xfId="7" applyFont="1" applyAlignment="1">
      <alignment vertical="center"/>
    </xf>
    <xf numFmtId="0" fontId="22" fillId="0" borderId="0" xfId="7" applyFont="1" applyFill="1" applyAlignment="1">
      <alignment vertical="center"/>
    </xf>
    <xf numFmtId="164" fontId="22" fillId="0" borderId="0" xfId="0" applyNumberFormat="1" applyFont="1"/>
    <xf numFmtId="0" fontId="22" fillId="0" borderId="0" xfId="0" applyFont="1"/>
    <xf numFmtId="4" fontId="23" fillId="0" borderId="0" xfId="0" applyNumberFormat="1" applyFont="1" applyAlignment="1">
      <alignment horizontal="center"/>
    </xf>
    <xf numFmtId="0" fontId="23" fillId="0" borderId="0" xfId="0" applyFont="1"/>
    <xf numFmtId="0" fontId="24" fillId="0" borderId="0" xfId="7" applyFont="1" applyFill="1"/>
    <xf numFmtId="0" fontId="24" fillId="0" borderId="0" xfId="7" applyFont="1"/>
    <xf numFmtId="0" fontId="25" fillId="0" borderId="0" xfId="7" applyFont="1"/>
    <xf numFmtId="0" fontId="18" fillId="0" borderId="0" xfId="7" applyFont="1" applyAlignment="1">
      <alignment vertical="center"/>
    </xf>
    <xf numFmtId="0" fontId="26" fillId="0" borderId="0" xfId="7" applyFont="1" applyFill="1"/>
    <xf numFmtId="0" fontId="26" fillId="0" borderId="0" xfId="7" applyFont="1"/>
    <xf numFmtId="0" fontId="27" fillId="0" borderId="0" xfId="7" applyFont="1"/>
    <xf numFmtId="0" fontId="18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wrapText="1"/>
    </xf>
    <xf numFmtId="4" fontId="14" fillId="0" borderId="1" xfId="0" applyNumberFormat="1" applyFont="1" applyBorder="1" applyAlignment="1">
      <alignment horizontal="left" vertical="center" wrapText="1"/>
    </xf>
  </cellXfs>
  <cellStyles count="78">
    <cellStyle name="Звичайний" xfId="0" builtinId="0"/>
    <cellStyle name="Звичайний 2" xfId="3" xr:uid="{CC181BAB-9E97-4423-B403-D487D034C106}"/>
    <cellStyle name="Звичайний 2 2" xfId="8" xr:uid="{64347F55-0968-4521-B438-C9D8D98E4AD3}"/>
    <cellStyle name="Звичайний 2 3" xfId="15" xr:uid="{582E10D4-B62E-45DD-96F7-439946255EE7}"/>
    <cellStyle name="Звичайний 3" xfId="7" xr:uid="{7B2354F4-DE0F-4975-AE37-0DC5BC31D966}"/>
    <cellStyle name="Звичайний 3 2" xfId="19" xr:uid="{FA772C57-6507-4ACF-9FA1-0DF196A4B924}"/>
    <cellStyle name="Звичайний 3 3" xfId="16" xr:uid="{204000B6-CB86-4633-81B1-DF55ECD7185D}"/>
    <cellStyle name="Звичайний 4" xfId="4" xr:uid="{2879973A-75BD-40CE-823E-7280EEB5C41C}"/>
    <cellStyle name="Звичайний 5" xfId="12" xr:uid="{723BF671-9B31-45E5-8344-78E0AC62453D}"/>
    <cellStyle name="Звичайний 5 2" xfId="18" xr:uid="{CF5D7B3F-0B20-43E4-BF8B-7996794A1E92}"/>
    <cellStyle name="Звичайний 5 2 2" xfId="25" xr:uid="{7D4875E4-FACE-4DAE-98D6-948847504C6D}"/>
    <cellStyle name="Звичайний 5 2 2 2" xfId="38" xr:uid="{58AE8335-2481-415A-AA99-A8761A425255}"/>
    <cellStyle name="Звичайний 5 2 2 2 2" xfId="63" xr:uid="{954F0D39-2037-4817-AAEF-0059766676C1}"/>
    <cellStyle name="Звичайний 5 2 2 3" xfId="51" xr:uid="{9E00229E-94C1-4793-BA67-560A8151A807}"/>
    <cellStyle name="Звичайний 5 2 3" xfId="32" xr:uid="{24A90E6E-A108-4CB6-91DB-BB22A5213EF1}"/>
    <cellStyle name="Звичайний 5 2 3 2" xfId="57" xr:uid="{E5870024-217A-4B4A-A990-2483FAD8E891}"/>
    <cellStyle name="Звичайний 5 2 4" xfId="45" xr:uid="{52F396EC-DE39-47FE-A712-7B15BA3288BD}"/>
    <cellStyle name="Звичайний 5 2 5" xfId="69" xr:uid="{0911B126-E990-410C-A5D9-CC226EDC5A83}"/>
    <cellStyle name="Звичайний 5 2 6" xfId="75" xr:uid="{21237E02-4C98-43C5-9A30-05BE6BA56AA1}"/>
    <cellStyle name="Звичайний 5 3" xfId="21" xr:uid="{404981D4-2F28-46BC-9F40-537A1A662010}"/>
    <cellStyle name="Звичайний 5 3 2" xfId="27" xr:uid="{C6964FCC-80C3-4BBB-8463-FEFD58536002}"/>
    <cellStyle name="Звичайний 5 3 2 2" xfId="40" xr:uid="{D15C4626-72DA-4DE8-BE81-E199472528B3}"/>
    <cellStyle name="Звичайний 5 3 2 2 2" xfId="65" xr:uid="{D664CF22-4A66-4649-AC4F-B9E20D0A0CD9}"/>
    <cellStyle name="Звичайний 5 3 2 3" xfId="53" xr:uid="{7B605560-E832-4A57-A4A0-49E6B605A417}"/>
    <cellStyle name="Звичайний 5 3 3" xfId="34" xr:uid="{FF8D4804-598D-467E-B0D3-120A198C1D55}"/>
    <cellStyle name="Звичайний 5 3 3 2" xfId="59" xr:uid="{1BFDD9BB-491B-4C62-B3F2-832AE216D8B6}"/>
    <cellStyle name="Звичайний 5 3 4" xfId="47" xr:uid="{C9B426A7-9977-4DFD-88BC-00F5775FADE0}"/>
    <cellStyle name="Звичайний 5 3 5" xfId="71" xr:uid="{7784FA59-D6F3-4551-85FE-F6B5F3C67F62}"/>
    <cellStyle name="Звичайний 5 3 6" xfId="77" xr:uid="{84F250A4-A2A4-49CF-88BE-92B445CE5E9F}"/>
    <cellStyle name="Звичайний 5 4" xfId="23" xr:uid="{60718902-0830-4E44-AE34-B0C72D8DBF35}"/>
    <cellStyle name="Звичайний 5 4 2" xfId="36" xr:uid="{5DC1AB0E-388C-4664-9704-AC94E8EC0C22}"/>
    <cellStyle name="Звичайний 5 4 2 2" xfId="61" xr:uid="{8678DAF2-4850-4744-9833-556A02A0F8CE}"/>
    <cellStyle name="Звичайний 5 4 3" xfId="49" xr:uid="{1EF04E16-8A67-464C-A744-A5EEAED6C104}"/>
    <cellStyle name="Звичайний 5 5" xfId="30" xr:uid="{90D3D0D4-805A-4F95-ADC7-D7B1649D5850}"/>
    <cellStyle name="Звичайний 5 5 2" xfId="55" xr:uid="{96862C66-BFB2-4F78-908B-D2A5DD08EF10}"/>
    <cellStyle name="Звичайний 5 6" xfId="43" xr:uid="{91C9AB81-1082-4CE0-973B-6CFF6667A5FE}"/>
    <cellStyle name="Звичайний 5 7" xfId="67" xr:uid="{0E046B21-8814-45DB-9631-5647255F3F48}"/>
    <cellStyle name="Звичайний 5 8" xfId="73" xr:uid="{52B56C2F-5874-4625-8B2B-09CCA9F9551A}"/>
    <cellStyle name="Звичайний 5 9" xfId="14" xr:uid="{965D7C0E-B3C8-4474-B9DB-02CF2D6B1649}"/>
    <cellStyle name="Обычный 10 2" xfId="5" xr:uid="{B28D216F-814E-44F4-920B-144A09F4AD53}"/>
    <cellStyle name="Обычный 2" xfId="1" xr:uid="{AD2C0266-2390-48CD-9B00-22A1308012B0}"/>
    <cellStyle name="Обычный 2 2" xfId="2" xr:uid="{E169FF96-1935-4403-B182-EFAF20A8F3E2}"/>
    <cellStyle name="Обычный 2 2 2" xfId="10" xr:uid="{DA9DD744-04F4-4437-B186-AF63750ABA43}"/>
    <cellStyle name="Обычный 2 3" xfId="9" xr:uid="{53539104-8C68-47F2-966D-9CFE265AF0B4}"/>
    <cellStyle name="Обычный 3" xfId="11" xr:uid="{BCE139B6-1A2C-4B64-8E40-3796F28F1085}"/>
    <cellStyle name="Обычный 9" xfId="13" xr:uid="{CEB00124-47B8-4EE1-8AF3-115911D3AFAB}"/>
    <cellStyle name="Обычный 9 2" xfId="17" xr:uid="{A90BF8C3-F9F0-428A-B73B-1FB43FC4ADDC}"/>
    <cellStyle name="Обычный 9 2 2" xfId="24" xr:uid="{2AC34844-79E8-4109-957E-C56067E35010}"/>
    <cellStyle name="Обычный 9 2 2 2" xfId="37" xr:uid="{E481A4DF-5292-41E3-AA31-43AC6C72A1E2}"/>
    <cellStyle name="Обычный 9 2 2 2 2" xfId="62" xr:uid="{F870761F-7815-4062-82E9-4A66E126BD8C}"/>
    <cellStyle name="Обычный 9 2 2 3" xfId="50" xr:uid="{59DE2D6C-15D1-4B04-9FFE-EFC12A924150}"/>
    <cellStyle name="Обычный 9 2 3" xfId="31" xr:uid="{20765DDC-777E-4F6A-B174-6094ACD98DEA}"/>
    <cellStyle name="Обычный 9 2 3 2" xfId="56" xr:uid="{67061A0F-F46F-481B-8AB9-D921236F7992}"/>
    <cellStyle name="Обычный 9 2 4" xfId="44" xr:uid="{EC86F6ED-594C-4C47-8D11-6FA95CFCDB99}"/>
    <cellStyle name="Обычный 9 2 5" xfId="68" xr:uid="{4A6E78EC-3706-48E7-AB1B-6AFA47C777A4}"/>
    <cellStyle name="Обычный 9 2 6" xfId="74" xr:uid="{E0ABD2E8-4D7F-42C8-9163-AADE5EEB8F58}"/>
    <cellStyle name="Обычный 9 3" xfId="20" xr:uid="{1BD583B6-78DC-4353-AA7C-75F523610331}"/>
    <cellStyle name="Обычный 9 3 2" xfId="26" xr:uid="{EB2D49C4-2406-4B42-905F-A10F904319C8}"/>
    <cellStyle name="Обычный 9 3 2 2" xfId="39" xr:uid="{729DCECB-59CB-4486-9891-AB0D41B06F4C}"/>
    <cellStyle name="Обычный 9 3 2 2 2" xfId="64" xr:uid="{FAEDDCA6-EAC0-4DBA-B270-8AB439380253}"/>
    <cellStyle name="Обычный 9 3 2 3" xfId="52" xr:uid="{262B9335-1833-490C-8F02-391FCC4297A7}"/>
    <cellStyle name="Обычный 9 3 3" xfId="33" xr:uid="{6AEAFF63-8CCD-4E86-A4F0-1827ABBF615C}"/>
    <cellStyle name="Обычный 9 3 3 2" xfId="58" xr:uid="{11CDE74F-8286-40B5-B1C0-E1321BA718B7}"/>
    <cellStyle name="Обычный 9 3 4" xfId="46" xr:uid="{29EF53DD-44CC-43F7-9613-8C01806AEE78}"/>
    <cellStyle name="Обычный 9 3 5" xfId="70" xr:uid="{D25F95E2-A35D-4202-8F5D-89D2840D3572}"/>
    <cellStyle name="Обычный 9 3 6" xfId="76" xr:uid="{9FB552A7-D66A-4D96-B15A-BC88AE07D30F}"/>
    <cellStyle name="Обычный 9 4" xfId="22" xr:uid="{C2E60377-C21D-42F1-864C-F56DBD4C7A33}"/>
    <cellStyle name="Обычный 9 4 2" xfId="35" xr:uid="{C3580566-F19F-4F72-A408-CED5AC076327}"/>
    <cellStyle name="Обычный 9 4 2 2" xfId="60" xr:uid="{866EF643-7840-4F94-BBC7-75C5ECEA86DC}"/>
    <cellStyle name="Обычный 9 4 3" xfId="48" xr:uid="{66F80597-0C36-4ED9-AF0B-4DC46BB6968A}"/>
    <cellStyle name="Обычный 9 5" xfId="28" xr:uid="{72323AC8-C890-487C-9475-DCF7B11A3D0C}"/>
    <cellStyle name="Обычный 9 5 2" xfId="41" xr:uid="{12BCF525-884F-4237-9BA2-DC74F8D91B61}"/>
    <cellStyle name="Обычный 9 5 3" xfId="54" xr:uid="{52FE6319-F9AF-47A1-B001-D9754031DCB4}"/>
    <cellStyle name="Обычный 9 6" xfId="29" xr:uid="{A2C279FD-147C-4E9D-90C0-84B564CC7F6B}"/>
    <cellStyle name="Обычный 9 7" xfId="42" xr:uid="{7DBBF91A-C270-4C5A-B0A1-B422FE54513A}"/>
    <cellStyle name="Обычный 9 8" xfId="66" xr:uid="{B911427E-CFB4-4235-92C4-2BD0A6B855CF}"/>
    <cellStyle name="Обычный 9 9" xfId="72" xr:uid="{78A8A158-B69E-43F2-AE52-2D6D9EF5FC94}"/>
    <cellStyle name="Обычный_Лист1" xfId="6" xr:uid="{304EEC78-6B23-4565-AC95-19E9B6D44FB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1.1.52\RefLab-OncoHem\Work\&#1056;&#1086;&#1073;&#1086;&#1095;&#1110;%20&#1076;&#1086;&#1082;&#1091;&#1084;&#1077;&#1085;&#1090;&#1080;\&#1058;&#1077;&#1085;&#1076;&#1077;&#1088;\&#1058;&#1077;&#1085;&#1076;&#1077;&#1088;%202025\Sysmex\&#1058;&#1077;&#1085;&#1076;&#1077;&#1088;%20SYSMEX%20&amp;%20ALIFAX_2025_&#1085;&#1072;%20&#1088;&#1110;&#1082;%20&#1079;&#1072;&#1075;&#1072;&#1083;&#1100;&#1085;&#1072;%20&#1087;&#1086;&#1090;&#1088;&#1077;&#1073;&#107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1.1.52\RefLab-OncoHem\Work\&#1056;&#1086;&#1073;&#1086;&#1095;&#1110;%20&#1076;&#1086;&#1082;&#1091;&#1084;&#1077;&#1085;&#1090;&#1080;\&#1058;&#1077;&#1085;&#1076;&#1077;&#1088;\&#1058;&#1077;&#1085;&#1076;&#1077;&#1088;%202025\Sysmex\Sysmex_&#1094;&#1110;&#1085;&#1080;_01.%202025%20&#1088;.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ркуш1"/>
    </sheetNames>
    <sheetDataSet>
      <sheetData sheetId="0">
        <row r="4">
          <cell r="G4">
            <v>3873.88</v>
          </cell>
        </row>
        <row r="5">
          <cell r="G5">
            <v>13140.6</v>
          </cell>
        </row>
        <row r="6">
          <cell r="G6">
            <v>1354.02</v>
          </cell>
        </row>
        <row r="7">
          <cell r="G7">
            <v>1354.02</v>
          </cell>
        </row>
        <row r="8">
          <cell r="G8">
            <v>1600.63</v>
          </cell>
        </row>
        <row r="11">
          <cell r="G11">
            <v>34522.68</v>
          </cell>
        </row>
        <row r="13">
          <cell r="G13">
            <v>3834.6</v>
          </cell>
        </row>
        <row r="16">
          <cell r="G16">
            <v>5119.8500000000004</v>
          </cell>
        </row>
        <row r="17">
          <cell r="G17">
            <v>29010.94</v>
          </cell>
        </row>
        <row r="22">
          <cell r="G22">
            <v>5173.1000000000004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DSheet"/>
    </sheetNames>
    <sheetDataSet>
      <sheetData sheetId="0">
        <row r="4">
          <cell r="AF4">
            <v>3873.88</v>
          </cell>
        </row>
        <row r="14">
          <cell r="G14" t="str">
            <v>Реагент  Lysercell™ WDF, 2 L (л) / Lysercell™ WDF, 2L</v>
          </cell>
        </row>
        <row r="15">
          <cell r="G15" t="str">
            <v>Реагент Fluorocell™ WDF, 22 mL (мл) х 2 / Fluorocell™ WDF, 22mL х 2</v>
          </cell>
        </row>
        <row r="20">
          <cell r="G20" t="str">
            <v>Реагент CELLCLEAN®, 50 ml (мл) / CELLCLEAN®, 50ml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E0EF55-144C-471A-AE96-D46BE3CD23BA}">
  <sheetPr>
    <pageSetUpPr fitToPage="1"/>
  </sheetPr>
  <dimension ref="A2:Z32"/>
  <sheetViews>
    <sheetView tabSelected="1" topLeftCell="B20" zoomScale="70" zoomScaleNormal="70" workbookViewId="0">
      <selection activeCell="O27" sqref="O27"/>
    </sheetView>
  </sheetViews>
  <sheetFormatPr defaultRowHeight="15"/>
  <cols>
    <col min="2" max="2" width="46" style="4" customWidth="1"/>
    <col min="3" max="3" width="9.85546875" style="5" customWidth="1"/>
    <col min="4" max="4" width="10.28515625" style="21" hidden="1" customWidth="1"/>
    <col min="5" max="5" width="10.28515625" style="24" hidden="1" customWidth="1"/>
    <col min="6" max="6" width="10.140625" style="46" customWidth="1"/>
    <col min="7" max="7" width="14.85546875" style="38" hidden="1" customWidth="1"/>
    <col min="8" max="9" width="10.5703125" style="38" hidden="1" customWidth="1"/>
    <col min="10" max="10" width="13.28515625" style="10" customWidth="1"/>
    <col min="11" max="11" width="13.28515625" style="26" customWidth="1"/>
    <col min="12" max="12" width="13.28515625" style="12" customWidth="1"/>
    <col min="13" max="16" width="13.28515625" style="5" customWidth="1"/>
    <col min="17" max="17" width="13.28515625" style="29" customWidth="1"/>
    <col min="18" max="18" width="21.85546875" customWidth="1"/>
    <col min="19" max="19" width="19.7109375" customWidth="1"/>
    <col min="20" max="20" width="20.140625" customWidth="1"/>
    <col min="22" max="22" width="17" hidden="1" customWidth="1"/>
    <col min="23" max="23" width="0" hidden="1" customWidth="1"/>
    <col min="26" max="26" width="22.42578125" customWidth="1"/>
  </cols>
  <sheetData>
    <row r="2" spans="2:22" ht="36" customHeight="1">
      <c r="B2" s="62" t="s">
        <v>56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</row>
    <row r="3" spans="2:22" ht="99.75">
      <c r="B3" s="7" t="s">
        <v>2</v>
      </c>
      <c r="C3" s="8" t="s">
        <v>3</v>
      </c>
      <c r="D3" s="22" t="s">
        <v>5</v>
      </c>
      <c r="E3" s="20" t="s">
        <v>25</v>
      </c>
      <c r="F3" s="43" t="s">
        <v>58</v>
      </c>
      <c r="G3" s="8" t="s">
        <v>42</v>
      </c>
      <c r="H3" s="8" t="s">
        <v>43</v>
      </c>
      <c r="I3" s="8" t="s">
        <v>44</v>
      </c>
      <c r="J3" s="8" t="s">
        <v>6</v>
      </c>
      <c r="K3" s="27" t="s">
        <v>7</v>
      </c>
      <c r="L3" s="27" t="s">
        <v>12</v>
      </c>
      <c r="M3" s="13" t="s">
        <v>13</v>
      </c>
      <c r="N3" s="8" t="s">
        <v>14</v>
      </c>
      <c r="O3" s="13" t="s">
        <v>15</v>
      </c>
      <c r="P3" s="13" t="s">
        <v>8</v>
      </c>
      <c r="Q3" s="27" t="s">
        <v>9</v>
      </c>
      <c r="R3" s="14" t="s">
        <v>10</v>
      </c>
      <c r="S3" s="13" t="s">
        <v>41</v>
      </c>
      <c r="T3" s="15" t="s">
        <v>11</v>
      </c>
    </row>
    <row r="4" spans="2:22" ht="15" customHeight="1">
      <c r="B4" s="64" t="s">
        <v>59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  <c r="Q4" s="64"/>
      <c r="R4" s="64"/>
      <c r="S4" s="64"/>
      <c r="T4" s="64"/>
    </row>
    <row r="5" spans="2:22" ht="58.9" customHeight="1">
      <c r="B5" s="1" t="s">
        <v>26</v>
      </c>
      <c r="C5" s="6" t="s">
        <v>0</v>
      </c>
      <c r="D5" s="23">
        <v>20</v>
      </c>
      <c r="E5" s="19">
        <v>3</v>
      </c>
      <c r="F5" s="44">
        <v>8</v>
      </c>
      <c r="G5" s="3">
        <v>8</v>
      </c>
      <c r="H5" s="3"/>
      <c r="I5" s="3">
        <v>12</v>
      </c>
      <c r="J5" s="47">
        <f>[1]Аркуш1!G4</f>
        <v>3873.88</v>
      </c>
      <c r="K5" s="11">
        <f>F5*J5</f>
        <v>30991.040000000001</v>
      </c>
      <c r="L5" s="11">
        <v>3990.1</v>
      </c>
      <c r="M5" s="11">
        <f>F5*L5</f>
        <v>31920.799999999999</v>
      </c>
      <c r="N5" s="11">
        <v>4048.2</v>
      </c>
      <c r="O5" s="11">
        <f>F5*N5</f>
        <v>32385.599999999999</v>
      </c>
      <c r="P5" s="11">
        <f>(L5+N5+J5)/3</f>
        <v>3970.7266666666669</v>
      </c>
      <c r="Q5" s="11">
        <f t="shared" ref="Q5:Q8" si="0">F5*P5</f>
        <v>31765.813333333335</v>
      </c>
      <c r="R5" s="41" t="s">
        <v>47</v>
      </c>
      <c r="S5" s="18" t="s">
        <v>16</v>
      </c>
      <c r="T5" s="18" t="s">
        <v>48</v>
      </c>
    </row>
    <row r="6" spans="2:22" ht="59.45" customHeight="1">
      <c r="B6" s="1" t="s">
        <v>27</v>
      </c>
      <c r="C6" s="6" t="s">
        <v>0</v>
      </c>
      <c r="D6" s="23">
        <v>5</v>
      </c>
      <c r="E6" s="19">
        <v>3</v>
      </c>
      <c r="F6" s="44">
        <v>4</v>
      </c>
      <c r="G6" s="3">
        <v>4</v>
      </c>
      <c r="H6" s="3"/>
      <c r="I6" s="3">
        <v>2</v>
      </c>
      <c r="J6" s="47">
        <f>[1]Аркуш1!G5</f>
        <v>13140.6</v>
      </c>
      <c r="K6" s="11">
        <f t="shared" ref="K6:K9" si="1">F6*J6</f>
        <v>52562.400000000001</v>
      </c>
      <c r="L6" s="11">
        <v>13534.82</v>
      </c>
      <c r="M6" s="11">
        <f t="shared" ref="M6:M8" si="2">F6*L6</f>
        <v>54139.28</v>
      </c>
      <c r="N6" s="11">
        <v>13731.93</v>
      </c>
      <c r="O6" s="11">
        <f t="shared" ref="O6:O9" si="3">F6*N6</f>
        <v>54927.72</v>
      </c>
      <c r="P6" s="11">
        <f t="shared" ref="P6:P9" si="4">(L6+N6+J6)/3</f>
        <v>13469.116666666667</v>
      </c>
      <c r="Q6" s="11">
        <f t="shared" si="0"/>
        <v>53876.466666666667</v>
      </c>
      <c r="R6" s="41" t="s">
        <v>47</v>
      </c>
      <c r="S6" s="18" t="s">
        <v>16</v>
      </c>
      <c r="T6" s="18" t="s">
        <v>48</v>
      </c>
    </row>
    <row r="7" spans="2:22" ht="67.900000000000006" customHeight="1">
      <c r="B7" s="1" t="s">
        <v>28</v>
      </c>
      <c r="C7" s="6" t="s">
        <v>1</v>
      </c>
      <c r="D7" s="23">
        <v>12</v>
      </c>
      <c r="E7" s="19"/>
      <c r="F7" s="44">
        <v>4</v>
      </c>
      <c r="G7" s="3">
        <v>4</v>
      </c>
      <c r="H7" s="3"/>
      <c r="I7" s="3">
        <v>9</v>
      </c>
      <c r="J7" s="47">
        <f>[1]Аркуш1!G6</f>
        <v>1354.02</v>
      </c>
      <c r="K7" s="11">
        <f t="shared" si="1"/>
        <v>5416.08</v>
      </c>
      <c r="L7" s="11">
        <v>1394.64</v>
      </c>
      <c r="M7" s="11">
        <f t="shared" si="2"/>
        <v>5578.56</v>
      </c>
      <c r="N7" s="11">
        <v>1414.95</v>
      </c>
      <c r="O7" s="11">
        <f t="shared" si="3"/>
        <v>5659.8</v>
      </c>
      <c r="P7" s="11">
        <f t="shared" si="4"/>
        <v>1387.8700000000001</v>
      </c>
      <c r="Q7" s="11">
        <f t="shared" si="0"/>
        <v>5551.4800000000005</v>
      </c>
      <c r="R7" s="41" t="s">
        <v>47</v>
      </c>
      <c r="S7" s="18" t="s">
        <v>19</v>
      </c>
      <c r="T7" s="18" t="s">
        <v>48</v>
      </c>
    </row>
    <row r="8" spans="2:22" ht="60.6" customHeight="1">
      <c r="B8" s="1" t="s">
        <v>29</v>
      </c>
      <c r="C8" s="6" t="s">
        <v>1</v>
      </c>
      <c r="D8" s="23">
        <v>8</v>
      </c>
      <c r="E8" s="19"/>
      <c r="F8" s="44">
        <v>1</v>
      </c>
      <c r="G8" s="3">
        <v>1</v>
      </c>
      <c r="H8" s="3"/>
      <c r="I8" s="3">
        <v>7</v>
      </c>
      <c r="J8" s="47">
        <f>[1]Аркуш1!G7</f>
        <v>1354.02</v>
      </c>
      <c r="K8" s="11">
        <f t="shared" si="1"/>
        <v>1354.02</v>
      </c>
      <c r="L8" s="11">
        <v>1394.64</v>
      </c>
      <c r="M8" s="11">
        <f t="shared" si="2"/>
        <v>1394.64</v>
      </c>
      <c r="N8" s="11">
        <v>1414.95</v>
      </c>
      <c r="O8" s="11">
        <f t="shared" si="3"/>
        <v>1414.95</v>
      </c>
      <c r="P8" s="11">
        <f t="shared" si="4"/>
        <v>1387.8700000000001</v>
      </c>
      <c r="Q8" s="11">
        <f t="shared" si="0"/>
        <v>1387.8700000000001</v>
      </c>
      <c r="R8" s="41" t="s">
        <v>47</v>
      </c>
      <c r="S8" s="18" t="s">
        <v>19</v>
      </c>
      <c r="T8" s="18" t="s">
        <v>48</v>
      </c>
    </row>
    <row r="9" spans="2:22" ht="65.25" customHeight="1">
      <c r="B9" s="1" t="s">
        <v>30</v>
      </c>
      <c r="C9" s="6" t="s">
        <v>1</v>
      </c>
      <c r="D9" s="23">
        <v>4</v>
      </c>
      <c r="E9" s="19"/>
      <c r="F9" s="44">
        <v>1</v>
      </c>
      <c r="G9" s="35">
        <v>1</v>
      </c>
      <c r="H9" s="35"/>
      <c r="I9" s="35">
        <v>4</v>
      </c>
      <c r="J9" s="47">
        <f>[1]Аркуш1!G8</f>
        <v>1600.63</v>
      </c>
      <c r="K9" s="11">
        <f t="shared" si="1"/>
        <v>1600.63</v>
      </c>
      <c r="L9" s="11">
        <v>1648.65</v>
      </c>
      <c r="M9" s="11">
        <f>F9*L9</f>
        <v>1648.65</v>
      </c>
      <c r="N9" s="11">
        <v>1672.66</v>
      </c>
      <c r="O9" s="11">
        <f t="shared" si="3"/>
        <v>1672.66</v>
      </c>
      <c r="P9" s="11">
        <f t="shared" si="4"/>
        <v>1640.6466666666668</v>
      </c>
      <c r="Q9" s="11">
        <f t="shared" ref="Q9" si="5">F9*P9</f>
        <v>1640.6466666666668</v>
      </c>
      <c r="R9" s="41" t="s">
        <v>47</v>
      </c>
      <c r="S9" s="18" t="s">
        <v>19</v>
      </c>
      <c r="T9" s="18" t="s">
        <v>48</v>
      </c>
    </row>
    <row r="10" spans="2:22" ht="60" customHeight="1">
      <c r="B10" s="1" t="s">
        <v>31</v>
      </c>
      <c r="C10" s="6" t="s">
        <v>0</v>
      </c>
      <c r="D10" s="23">
        <v>10</v>
      </c>
      <c r="E10" s="19">
        <v>1</v>
      </c>
      <c r="F10" s="44">
        <v>1</v>
      </c>
      <c r="G10" s="35">
        <v>1</v>
      </c>
      <c r="H10" s="35"/>
      <c r="I10" s="35">
        <v>5</v>
      </c>
      <c r="J10" s="48">
        <f>[1]Аркуш1!G11</f>
        <v>34522.68</v>
      </c>
      <c r="K10" s="28">
        <f t="shared" ref="K10:K16" si="6">F10*J10</f>
        <v>34522.68</v>
      </c>
      <c r="L10" s="11">
        <v>35558.36</v>
      </c>
      <c r="M10" s="11">
        <f t="shared" ref="M10:M11" si="7">F10*L10</f>
        <v>35558.36</v>
      </c>
      <c r="N10" s="11">
        <v>36076.199999999997</v>
      </c>
      <c r="O10" s="11">
        <f>F10*N10</f>
        <v>36076.199999999997</v>
      </c>
      <c r="P10" s="11">
        <f t="shared" ref="P10:P11" si="8">(L10+N10+J10)/3</f>
        <v>35385.746666666666</v>
      </c>
      <c r="Q10" s="11">
        <f t="shared" ref="Q10:Q11" si="9">F10*P10</f>
        <v>35385.746666666666</v>
      </c>
      <c r="R10" s="41" t="s">
        <v>47</v>
      </c>
      <c r="S10" s="41" t="s">
        <v>18</v>
      </c>
      <c r="T10" s="17" t="s">
        <v>50</v>
      </c>
    </row>
    <row r="11" spans="2:22" ht="63" customHeight="1">
      <c r="B11" s="1" t="s">
        <v>45</v>
      </c>
      <c r="C11" s="6" t="s">
        <v>46</v>
      </c>
      <c r="D11" s="23"/>
      <c r="E11" s="19"/>
      <c r="F11" s="44">
        <v>1</v>
      </c>
      <c r="G11" s="35">
        <v>1</v>
      </c>
      <c r="H11" s="35"/>
      <c r="I11" s="35"/>
      <c r="J11" s="48">
        <v>82011.070000000007</v>
      </c>
      <c r="K11" s="28">
        <f t="shared" si="6"/>
        <v>82011.070000000007</v>
      </c>
      <c r="L11" s="11">
        <v>84471.4</v>
      </c>
      <c r="M11" s="11">
        <f t="shared" si="7"/>
        <v>84471.4</v>
      </c>
      <c r="N11" s="11">
        <v>85701.57</v>
      </c>
      <c r="O11" s="11">
        <f>F11*N11</f>
        <v>85701.57</v>
      </c>
      <c r="P11" s="11">
        <f t="shared" si="8"/>
        <v>84061.346666666665</v>
      </c>
      <c r="Q11" s="11">
        <f t="shared" si="9"/>
        <v>84061.346666666665</v>
      </c>
      <c r="R11" s="41" t="s">
        <v>47</v>
      </c>
      <c r="S11" s="42" t="s">
        <v>57</v>
      </c>
      <c r="T11" s="17" t="s">
        <v>50</v>
      </c>
    </row>
    <row r="12" spans="2:22" ht="42" customHeight="1">
      <c r="B12" s="1" t="s">
        <v>32</v>
      </c>
      <c r="C12" s="6" t="s">
        <v>0</v>
      </c>
      <c r="D12" s="23">
        <v>48</v>
      </c>
      <c r="E12" s="19">
        <v>8</v>
      </c>
      <c r="F12" s="44">
        <v>12</v>
      </c>
      <c r="G12" s="35">
        <v>8</v>
      </c>
      <c r="H12" s="35">
        <v>4</v>
      </c>
      <c r="I12" s="35">
        <v>10</v>
      </c>
      <c r="J12" s="48">
        <f>[1]Аркуш1!G13</f>
        <v>3834.6</v>
      </c>
      <c r="K12" s="28">
        <f t="shared" si="6"/>
        <v>46015.199999999997</v>
      </c>
      <c r="L12" s="11">
        <v>3949.64</v>
      </c>
      <c r="M12" s="11">
        <f t="shared" ref="M12:M16" si="10">F12*L12</f>
        <v>47395.68</v>
      </c>
      <c r="N12" s="11">
        <v>4007.16</v>
      </c>
      <c r="O12" s="11">
        <f t="shared" ref="O12:O16" si="11">F12*N12</f>
        <v>48085.919999999998</v>
      </c>
      <c r="P12" s="11">
        <f t="shared" ref="P12:P16" si="12">(L12+N12+J12)/3</f>
        <v>3930.4666666666667</v>
      </c>
      <c r="Q12" s="11">
        <f t="shared" ref="Q12:Q16" si="13">F12*P12</f>
        <v>47165.599999999999</v>
      </c>
      <c r="R12" s="41" t="s">
        <v>47</v>
      </c>
      <c r="S12" s="18" t="s">
        <v>16</v>
      </c>
      <c r="T12" s="18" t="s">
        <v>49</v>
      </c>
    </row>
    <row r="13" spans="2:22" ht="48.6" customHeight="1">
      <c r="B13" s="1" t="str">
        <f>[2]TDSheet!G14</f>
        <v>Реагент  Lysercell™ WDF, 2 L (л) / Lysercell™ WDF, 2L</v>
      </c>
      <c r="C13" s="6" t="s">
        <v>0</v>
      </c>
      <c r="D13" s="23">
        <v>24</v>
      </c>
      <c r="E13" s="25">
        <v>6</v>
      </c>
      <c r="F13" s="44">
        <v>8</v>
      </c>
      <c r="G13" s="35">
        <v>6</v>
      </c>
      <c r="H13" s="35">
        <v>2</v>
      </c>
      <c r="I13" s="35">
        <v>2</v>
      </c>
      <c r="J13" s="48">
        <f>[1]Аркуш1!G16</f>
        <v>5119.8500000000004</v>
      </c>
      <c r="K13" s="28">
        <f t="shared" si="6"/>
        <v>40958.800000000003</v>
      </c>
      <c r="L13" s="11">
        <v>5273.45</v>
      </c>
      <c r="M13" s="11">
        <f t="shared" si="10"/>
        <v>42187.6</v>
      </c>
      <c r="N13" s="11">
        <v>5350.24</v>
      </c>
      <c r="O13" s="11">
        <f t="shared" si="11"/>
        <v>42801.919999999998</v>
      </c>
      <c r="P13" s="11">
        <f t="shared" si="12"/>
        <v>5247.8466666666664</v>
      </c>
      <c r="Q13" s="11">
        <f t="shared" si="13"/>
        <v>41982.773333333331</v>
      </c>
      <c r="R13" s="41" t="s">
        <v>47</v>
      </c>
      <c r="S13" s="18" t="s">
        <v>16</v>
      </c>
      <c r="T13" s="18" t="s">
        <v>49</v>
      </c>
    </row>
    <row r="14" spans="2:22" ht="39.75" customHeight="1">
      <c r="B14" s="1" t="str">
        <f>[2]TDSheet!G15</f>
        <v>Реагент Fluorocell™ WDF, 22 mL (мл) х 2 / Fluorocell™ WDF, 22mL х 2</v>
      </c>
      <c r="C14" s="6" t="s">
        <v>0</v>
      </c>
      <c r="D14" s="23">
        <v>3</v>
      </c>
      <c r="E14" s="19">
        <v>2</v>
      </c>
      <c r="F14" s="44">
        <v>4</v>
      </c>
      <c r="G14" s="36">
        <v>3</v>
      </c>
      <c r="H14" s="36">
        <v>1</v>
      </c>
      <c r="I14" s="36">
        <v>1</v>
      </c>
      <c r="J14" s="48">
        <f>[1]Аркуш1!G17</f>
        <v>29010.94</v>
      </c>
      <c r="K14" s="28">
        <f t="shared" si="6"/>
        <v>116043.76</v>
      </c>
      <c r="L14" s="11">
        <v>29881.27</v>
      </c>
      <c r="M14" s="11">
        <f t="shared" si="10"/>
        <v>119525.08</v>
      </c>
      <c r="N14" s="11">
        <v>30316.43</v>
      </c>
      <c r="O14" s="11">
        <f t="shared" si="11"/>
        <v>121265.72</v>
      </c>
      <c r="P14" s="11">
        <f t="shared" si="12"/>
        <v>29736.213333333333</v>
      </c>
      <c r="Q14" s="11">
        <f t="shared" si="13"/>
        <v>118944.85333333333</v>
      </c>
      <c r="R14" s="41" t="s">
        <v>47</v>
      </c>
      <c r="S14" s="18" t="s">
        <v>16</v>
      </c>
      <c r="T14" s="18" t="s">
        <v>49</v>
      </c>
    </row>
    <row r="15" spans="2:22" ht="75.599999999999994" customHeight="1">
      <c r="B15" s="1" t="str">
        <f>[2]TDSheet!G20</f>
        <v>Реагент CELLCLEAN®, 50 ml (мл) / CELLCLEAN®, 50ml</v>
      </c>
      <c r="C15" s="6" t="s">
        <v>0</v>
      </c>
      <c r="D15" s="23">
        <v>36</v>
      </c>
      <c r="E15" s="19">
        <v>5</v>
      </c>
      <c r="F15" s="44">
        <v>7</v>
      </c>
      <c r="G15" s="35">
        <v>6</v>
      </c>
      <c r="H15" s="35">
        <v>1</v>
      </c>
      <c r="I15" s="35">
        <v>5</v>
      </c>
      <c r="J15" s="48">
        <f>[1]Аркуш1!G22</f>
        <v>5173.1000000000004</v>
      </c>
      <c r="K15" s="28">
        <f t="shared" si="6"/>
        <v>36211.700000000004</v>
      </c>
      <c r="L15" s="11">
        <v>5328.29</v>
      </c>
      <c r="M15" s="11">
        <f t="shared" si="10"/>
        <v>37298.03</v>
      </c>
      <c r="N15" s="11">
        <v>5405.89</v>
      </c>
      <c r="O15" s="11">
        <f t="shared" si="11"/>
        <v>37841.230000000003</v>
      </c>
      <c r="P15" s="11">
        <f t="shared" si="12"/>
        <v>5302.4266666666672</v>
      </c>
      <c r="Q15" s="11">
        <f t="shared" si="13"/>
        <v>37116.986666666671</v>
      </c>
      <c r="R15" s="41" t="s">
        <v>47</v>
      </c>
      <c r="S15" s="18" t="s">
        <v>17</v>
      </c>
      <c r="T15" s="18" t="s">
        <v>49</v>
      </c>
    </row>
    <row r="16" spans="2:22" ht="49.15" customHeight="1">
      <c r="B16" s="1" t="s">
        <v>51</v>
      </c>
      <c r="C16" s="6" t="s">
        <v>0</v>
      </c>
      <c r="D16" s="23"/>
      <c r="E16" s="19"/>
      <c r="F16" s="44">
        <v>1</v>
      </c>
      <c r="G16" s="35">
        <v>1</v>
      </c>
      <c r="H16" s="35"/>
      <c r="I16" s="35"/>
      <c r="J16" s="48">
        <v>16802.54</v>
      </c>
      <c r="K16" s="28">
        <f t="shared" si="6"/>
        <v>16802.54</v>
      </c>
      <c r="L16" s="11">
        <v>17306.62</v>
      </c>
      <c r="M16" s="11">
        <f t="shared" si="10"/>
        <v>17306.62</v>
      </c>
      <c r="N16" s="11">
        <v>17558.650000000001</v>
      </c>
      <c r="O16" s="11">
        <f t="shared" si="11"/>
        <v>17558.650000000001</v>
      </c>
      <c r="P16" s="11">
        <f t="shared" si="12"/>
        <v>17222.603333333336</v>
      </c>
      <c r="Q16" s="11">
        <f t="shared" si="13"/>
        <v>17222.603333333336</v>
      </c>
      <c r="R16" s="41" t="s">
        <v>47</v>
      </c>
      <c r="S16" s="18" t="s">
        <v>16</v>
      </c>
      <c r="T16" s="18" t="s">
        <v>49</v>
      </c>
      <c r="V16">
        <v>116533.75</v>
      </c>
    </row>
    <row r="17" spans="1:26" ht="48" customHeight="1">
      <c r="B17" s="1" t="s">
        <v>52</v>
      </c>
      <c r="C17" s="2" t="s">
        <v>1</v>
      </c>
      <c r="D17" s="23"/>
      <c r="E17" s="19"/>
      <c r="F17" s="44">
        <v>3</v>
      </c>
      <c r="G17" s="35">
        <v>2</v>
      </c>
      <c r="H17" s="35">
        <v>1</v>
      </c>
      <c r="I17" s="35"/>
      <c r="J17" s="48">
        <v>8398.15</v>
      </c>
      <c r="K17" s="28">
        <f t="shared" ref="K17:K19" si="14">F17*J17</f>
        <v>25194.449999999997</v>
      </c>
      <c r="L17" s="11">
        <v>8650.09</v>
      </c>
      <c r="M17" s="11">
        <f t="shared" ref="M17:M18" si="15">F17*L17</f>
        <v>25950.27</v>
      </c>
      <c r="N17" s="11">
        <v>8776.07</v>
      </c>
      <c r="O17" s="11">
        <f t="shared" ref="O17:O19" si="16">F17*N17</f>
        <v>26328.21</v>
      </c>
      <c r="P17" s="11">
        <f t="shared" ref="P17:P19" si="17">(L17+N17+J17)/3</f>
        <v>8608.1033333333326</v>
      </c>
      <c r="Q17" s="11">
        <f t="shared" ref="Q17:Q19" si="18">F17*P17</f>
        <v>25824.309999999998</v>
      </c>
      <c r="R17" s="41" t="s">
        <v>47</v>
      </c>
      <c r="S17" s="18" t="s">
        <v>20</v>
      </c>
      <c r="T17" s="18" t="s">
        <v>55</v>
      </c>
      <c r="Z17">
        <f>I150</f>
        <v>0</v>
      </c>
    </row>
    <row r="18" spans="1:26" ht="48" customHeight="1">
      <c r="B18" s="1" t="s">
        <v>53</v>
      </c>
      <c r="C18" s="2" t="s">
        <v>1</v>
      </c>
      <c r="D18" s="23"/>
      <c r="E18" s="19"/>
      <c r="F18" s="44">
        <v>5</v>
      </c>
      <c r="G18" s="35">
        <v>3</v>
      </c>
      <c r="H18" s="35">
        <v>2</v>
      </c>
      <c r="I18" s="35"/>
      <c r="J18" s="48">
        <v>8398.15</v>
      </c>
      <c r="K18" s="28">
        <f t="shared" si="14"/>
        <v>41990.75</v>
      </c>
      <c r="L18" s="11">
        <v>8650.09</v>
      </c>
      <c r="M18" s="11">
        <f t="shared" si="15"/>
        <v>43250.45</v>
      </c>
      <c r="N18" s="11">
        <v>8776.07</v>
      </c>
      <c r="O18" s="11">
        <f t="shared" si="16"/>
        <v>43880.35</v>
      </c>
      <c r="P18" s="11">
        <f t="shared" si="17"/>
        <v>8608.1033333333326</v>
      </c>
      <c r="Q18" s="11">
        <f t="shared" si="18"/>
        <v>43040.516666666663</v>
      </c>
      <c r="R18" s="41" t="s">
        <v>47</v>
      </c>
      <c r="S18" s="18" t="s">
        <v>20</v>
      </c>
      <c r="T18" s="18" t="s">
        <v>55</v>
      </c>
    </row>
    <row r="19" spans="1:26" ht="54.75" customHeight="1">
      <c r="B19" s="39" t="s">
        <v>54</v>
      </c>
      <c r="C19" s="2" t="s">
        <v>1</v>
      </c>
      <c r="D19" s="23">
        <v>1</v>
      </c>
      <c r="E19" s="19"/>
      <c r="F19" s="44">
        <v>3</v>
      </c>
      <c r="G19" s="35">
        <v>2</v>
      </c>
      <c r="H19" s="35">
        <v>1</v>
      </c>
      <c r="I19" s="35"/>
      <c r="J19" s="48">
        <v>8398.15</v>
      </c>
      <c r="K19" s="28">
        <f t="shared" si="14"/>
        <v>25194.449999999997</v>
      </c>
      <c r="L19" s="11">
        <v>8650.09</v>
      </c>
      <c r="M19" s="11">
        <f>F19*L19</f>
        <v>25950.27</v>
      </c>
      <c r="N19" s="11">
        <v>8776.07</v>
      </c>
      <c r="O19" s="11">
        <f t="shared" si="16"/>
        <v>26328.21</v>
      </c>
      <c r="P19" s="11">
        <f t="shared" si="17"/>
        <v>8608.1033333333326</v>
      </c>
      <c r="Q19" s="11">
        <f t="shared" si="18"/>
        <v>25824.309999999998</v>
      </c>
      <c r="R19" s="41" t="s">
        <v>47</v>
      </c>
      <c r="S19" s="18" t="s">
        <v>20</v>
      </c>
      <c r="T19" s="18" t="s">
        <v>55</v>
      </c>
    </row>
    <row r="20" spans="1:26" ht="27" customHeight="1">
      <c r="B20" s="16" t="s">
        <v>4</v>
      </c>
      <c r="C20" s="30"/>
      <c r="D20" s="31"/>
      <c r="E20" s="32"/>
      <c r="F20" s="45"/>
      <c r="G20" s="37"/>
      <c r="H20" s="37"/>
      <c r="I20" s="37"/>
      <c r="J20" s="30"/>
      <c r="K20" s="33">
        <f>SUM(K5:K19)</f>
        <v>556869.56999999995</v>
      </c>
      <c r="L20" s="9"/>
      <c r="M20" s="33">
        <f>SUM(M5:M19)</f>
        <v>573575.68999999994</v>
      </c>
      <c r="N20" s="9"/>
      <c r="O20" s="33">
        <f>SUM(O5:O19)</f>
        <v>581928.71</v>
      </c>
      <c r="P20" s="33"/>
      <c r="Q20" s="9">
        <f>SUM(Q5:Q19)</f>
        <v>570791.32333333348</v>
      </c>
      <c r="R20" s="34"/>
      <c r="S20" s="34"/>
      <c r="T20" s="34"/>
    </row>
    <row r="23" spans="1:26" ht="35.1" customHeight="1">
      <c r="A23" s="40"/>
      <c r="B23" s="49" t="s">
        <v>61</v>
      </c>
      <c r="C23" s="49"/>
      <c r="D23" s="49"/>
      <c r="E23" s="49"/>
      <c r="F23" s="50"/>
      <c r="G23" s="49"/>
      <c r="H23" s="49"/>
      <c r="I23" s="49"/>
      <c r="J23" s="49"/>
      <c r="K23" s="49"/>
      <c r="L23" s="51"/>
      <c r="M23" s="52"/>
      <c r="N23" s="52"/>
      <c r="O23" s="49"/>
      <c r="P23" s="52"/>
      <c r="Q23" s="53"/>
      <c r="R23" s="54"/>
      <c r="S23" s="54"/>
      <c r="T23" s="49"/>
    </row>
    <row r="24" spans="1:26" ht="35.1" customHeight="1">
      <c r="A24" s="40"/>
      <c r="B24" s="49" t="s">
        <v>62</v>
      </c>
      <c r="C24" s="49"/>
      <c r="D24" s="49"/>
      <c r="E24" s="49"/>
      <c r="F24" s="50"/>
      <c r="G24" s="49"/>
      <c r="H24" s="49"/>
      <c r="I24" s="49"/>
      <c r="J24" s="49"/>
      <c r="K24" s="49"/>
      <c r="L24" s="51"/>
      <c r="M24" s="52"/>
      <c r="N24" s="52"/>
      <c r="O24" s="49"/>
      <c r="P24" s="52"/>
      <c r="Q24" s="53"/>
      <c r="R24" s="54"/>
      <c r="S24" s="54"/>
      <c r="T24" s="49" t="s">
        <v>22</v>
      </c>
    </row>
    <row r="25" spans="1:26" ht="35.1" customHeight="1">
      <c r="A25" s="40"/>
      <c r="B25" s="49" t="s">
        <v>63</v>
      </c>
      <c r="C25" s="49"/>
      <c r="D25" s="49"/>
      <c r="E25" s="49"/>
      <c r="F25" s="50"/>
      <c r="G25" s="49"/>
      <c r="H25" s="49"/>
      <c r="I25" s="49"/>
      <c r="J25" s="49"/>
      <c r="K25" s="49"/>
      <c r="L25" s="51"/>
      <c r="M25" s="52"/>
      <c r="N25" s="52"/>
      <c r="O25" s="49"/>
      <c r="P25" s="52"/>
      <c r="Q25" s="53"/>
      <c r="R25" s="54"/>
      <c r="S25" s="54"/>
      <c r="T25" s="49"/>
    </row>
    <row r="26" spans="1:26" ht="50.45" customHeight="1">
      <c r="A26" s="40"/>
      <c r="B26" s="49" t="s">
        <v>60</v>
      </c>
      <c r="C26" s="49"/>
      <c r="D26" s="49"/>
      <c r="E26" s="49"/>
      <c r="F26" s="55"/>
      <c r="G26" s="56"/>
      <c r="H26" s="56"/>
      <c r="I26" s="56"/>
      <c r="J26" s="57"/>
      <c r="K26" s="49"/>
      <c r="L26" s="52"/>
      <c r="M26" s="52"/>
      <c r="N26" s="52"/>
      <c r="O26" s="49"/>
      <c r="P26" s="52"/>
      <c r="Q26" s="53"/>
      <c r="R26" s="54"/>
      <c r="S26" s="54"/>
      <c r="T26" s="49" t="s">
        <v>21</v>
      </c>
    </row>
    <row r="27" spans="1:26" ht="60.6" customHeight="1">
      <c r="A27" s="40"/>
      <c r="B27" s="49" t="s">
        <v>33</v>
      </c>
      <c r="C27" s="49"/>
      <c r="D27" s="49"/>
      <c r="E27" s="49"/>
      <c r="F27" s="55"/>
      <c r="G27" s="56"/>
      <c r="H27" s="56"/>
      <c r="I27" s="56"/>
      <c r="J27" s="57"/>
      <c r="K27" s="49"/>
      <c r="L27" s="52"/>
      <c r="M27" s="52"/>
      <c r="N27" s="52"/>
      <c r="O27" s="49"/>
      <c r="P27" s="52"/>
      <c r="Q27" s="53"/>
      <c r="R27" s="54"/>
      <c r="S27" s="54"/>
      <c r="T27" s="49" t="s">
        <v>34</v>
      </c>
    </row>
    <row r="28" spans="1:26" ht="55.15" customHeight="1">
      <c r="A28" s="40"/>
      <c r="B28" s="58" t="s">
        <v>35</v>
      </c>
      <c r="C28" s="58"/>
      <c r="D28" s="58"/>
      <c r="E28" s="58"/>
      <c r="F28" s="59"/>
      <c r="G28" s="60"/>
      <c r="H28" s="60"/>
      <c r="I28" s="60"/>
      <c r="J28" s="61"/>
      <c r="K28" s="58"/>
      <c r="L28" s="52"/>
      <c r="M28" s="52"/>
      <c r="N28" s="52"/>
      <c r="O28" s="58"/>
      <c r="P28" s="52"/>
      <c r="Q28" s="53"/>
      <c r="R28" s="54"/>
      <c r="S28" s="54"/>
      <c r="T28" s="58" t="s">
        <v>40</v>
      </c>
    </row>
    <row r="29" spans="1:26" ht="63.6" customHeight="1">
      <c r="A29" s="40"/>
      <c r="B29" s="49" t="s">
        <v>36</v>
      </c>
      <c r="C29" s="49"/>
      <c r="D29" s="49"/>
      <c r="E29" s="49"/>
      <c r="F29" s="55"/>
      <c r="G29" s="56"/>
      <c r="H29" s="56"/>
      <c r="I29" s="56"/>
      <c r="J29" s="57"/>
      <c r="K29" s="49"/>
      <c r="L29" s="52"/>
      <c r="M29" s="52"/>
      <c r="N29" s="52"/>
      <c r="O29" s="49"/>
      <c r="P29" s="52"/>
      <c r="Q29" s="53"/>
      <c r="R29" s="54"/>
      <c r="S29" s="54"/>
      <c r="T29" s="49" t="s">
        <v>37</v>
      </c>
    </row>
    <row r="30" spans="1:26" ht="60" customHeight="1">
      <c r="A30" s="40"/>
      <c r="B30" s="49" t="s">
        <v>38</v>
      </c>
      <c r="C30" s="49"/>
      <c r="D30" s="49"/>
      <c r="E30" s="49"/>
      <c r="F30" s="55"/>
      <c r="G30" s="56"/>
      <c r="H30" s="56"/>
      <c r="I30" s="56"/>
      <c r="J30" s="57"/>
      <c r="K30" s="49"/>
      <c r="L30" s="52"/>
      <c r="M30" s="52"/>
      <c r="N30" s="52"/>
      <c r="O30" s="49"/>
      <c r="P30" s="52"/>
      <c r="Q30" s="53"/>
      <c r="R30" s="54"/>
      <c r="S30" s="54"/>
      <c r="T30" s="49" t="s">
        <v>39</v>
      </c>
    </row>
    <row r="31" spans="1:26" ht="47.45" customHeight="1">
      <c r="A31" s="40"/>
      <c r="B31" s="49" t="s">
        <v>23</v>
      </c>
      <c r="C31" s="49"/>
      <c r="D31" s="49"/>
      <c r="E31" s="49"/>
      <c r="F31" s="55"/>
      <c r="G31" s="56"/>
      <c r="H31" s="56"/>
      <c r="I31" s="56"/>
      <c r="J31" s="57"/>
      <c r="K31" s="49"/>
      <c r="L31" s="52"/>
      <c r="M31" s="52"/>
      <c r="N31" s="52"/>
      <c r="O31" s="49"/>
      <c r="P31" s="52"/>
      <c r="Q31" s="53"/>
      <c r="R31" s="54"/>
      <c r="S31" s="54"/>
      <c r="T31" s="49" t="s">
        <v>24</v>
      </c>
    </row>
    <row r="32" spans="1:26" ht="35.1" customHeight="1">
      <c r="A32" s="40"/>
    </row>
  </sheetData>
  <mergeCells count="2">
    <mergeCell ref="B2:T2"/>
    <mergeCell ref="B4:T4"/>
  </mergeCells>
  <printOptions horizontalCentered="1"/>
  <pageMargins left="0" right="0" top="0.55118110236220474" bottom="0.55118110236220474" header="0.31496062992125984" footer="0.31496062992125984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</dc:creator>
  <cp:lastModifiedBy>user</cp:lastModifiedBy>
  <cp:lastPrinted>2025-02-18T16:09:16Z</cp:lastPrinted>
  <dcterms:created xsi:type="dcterms:W3CDTF">2023-12-05T07:12:37Z</dcterms:created>
  <dcterms:modified xsi:type="dcterms:W3CDTF">2025-02-24T09:50:42Z</dcterms:modified>
</cp:coreProperties>
</file>