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ПЛАТНІ гемоталогічна станція ХN-1500 4 нам. ВТ 88700,00\"/>
    </mc:Choice>
  </mc:AlternateContent>
  <xr:revisionPtr revIDLastSave="0" documentId="13_ncr:1_{9DBB4CAB-7C4C-4669-AB01-33A68479CCA4}" xr6:coauthVersionLast="36" xr6:coauthVersionMax="36" xr10:uidLastSave="{00000000-0000-0000-0000-000000000000}"/>
  <bookViews>
    <workbookView xWindow="-120" yWindow="-120" windowWidth="29040" windowHeight="15840" xr2:uid="{4E359D16-8094-4A40-989A-4524DA30A899}"/>
  </bookViews>
  <sheets>
    <sheet name="Аркуш1" sheetId="1" r:id="rId1"/>
  </sheets>
  <externalReferences>
    <externalReference r:id="rId2"/>
    <externalReference r:id="rId3"/>
  </externalReferences>
  <definedNames>
    <definedName name="_xlnm.Print_Area" localSheetId="0">Аркуш1!$C$1:$R$18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H9" i="1" l="1"/>
  <c r="I9" i="1" s="1"/>
  <c r="H6" i="1"/>
  <c r="H7" i="1"/>
  <c r="H8" i="1"/>
  <c r="C9" i="1"/>
  <c r="K9" i="1"/>
  <c r="M9" i="1"/>
  <c r="C8" i="1"/>
  <c r="N9" i="1" l="1"/>
  <c r="O9" i="1" s="1"/>
  <c r="M8" i="1"/>
  <c r="M7" i="1"/>
  <c r="M6" i="1"/>
  <c r="K8" i="1"/>
  <c r="K7" i="1"/>
  <c r="K6" i="1"/>
  <c r="K10" i="1" l="1"/>
  <c r="M10" i="1"/>
  <c r="I8" i="1" l="1"/>
  <c r="N8" i="1"/>
  <c r="O8" i="1" s="1"/>
  <c r="N6" i="1"/>
  <c r="O6" i="1" s="1"/>
  <c r="I6" i="1"/>
  <c r="N7" i="1"/>
  <c r="O7" i="1" s="1"/>
  <c r="I7" i="1"/>
  <c r="I10" i="1" l="1"/>
  <c r="O10" i="1"/>
</calcChain>
</file>

<file path=xl/sharedStrings.xml><?xml version="1.0" encoding="utf-8"?>
<sst xmlns="http://schemas.openxmlformats.org/spreadsheetml/2006/main" count="52" uniqueCount="40">
  <si>
    <t>пак</t>
  </si>
  <si>
    <t>Найменування товару</t>
  </si>
  <si>
    <t>Форма випуску</t>
  </si>
  <si>
    <t>Загалом</t>
  </si>
  <si>
    <t>Потреба на рік</t>
  </si>
  <si>
    <t>Загальна кількість</t>
  </si>
  <si>
    <t>Цінова пропозиція фірми №1, з ПДВ за 1 одиницю, грн.</t>
  </si>
  <si>
    <t>Загальна сума фірми №1, грн.</t>
  </si>
  <si>
    <t>Ціна середня, з ПДВ, грн.</t>
  </si>
  <si>
    <t>Загальна сума, грн.</t>
  </si>
  <si>
    <t xml:space="preserve">НАЦІОНАЛЬНИЙ КЛАСИФІКАТОР УКРАЇНИ
Єдиний закупівельний словник ДК 021:2015  </t>
  </si>
  <si>
    <t>Код та назва національного класифікатору медичного виробу</t>
  </si>
  <si>
    <t>Відомості про державну реєстрацію/технічний регламент</t>
  </si>
  <si>
    <t>Цінова пропозиція фірми №2, з ПДВ за 1 одиницю, грн.</t>
  </si>
  <si>
    <t>Загальна сума фірми №2, грн.</t>
  </si>
  <si>
    <t>Цінова пропозиція фірми №3, з ПДВ за 1 одиницю, грн.</t>
  </si>
  <si>
    <t>Загальна сума фірми №3, грн.</t>
  </si>
  <si>
    <t>33690000-3 «Лікарські засоби різні»</t>
  </si>
  <si>
    <t>55855 - Підрахунок клітин крові IVD, реагент</t>
  </si>
  <si>
    <t>Декларація про відповідність №4 від 24.01.2020</t>
  </si>
  <si>
    <t>59058 - Миючий / очищуючий розчин ІВД, для автоматизованих / полуавтоматізіванних систем</t>
  </si>
  <si>
    <t>С.С.Чернишук</t>
  </si>
  <si>
    <t>Т.П. Іванова</t>
  </si>
  <si>
    <t>Завідувач лабораторії медико-генетичного центру</t>
  </si>
  <si>
    <t>Н.В. Ольхович</t>
  </si>
  <si>
    <r>
      <t xml:space="preserve">Залишок </t>
    </r>
    <r>
      <rPr>
        <b/>
        <sz val="10"/>
        <color theme="1"/>
        <rFont val="Times New Roman"/>
        <family val="1"/>
        <charset val="204"/>
      </rPr>
      <t>на 27.01.2025</t>
    </r>
  </si>
  <si>
    <t>Реагент CELLPACK® DCL, 20  L (л) / CELLPACK® DCL, 20L</t>
  </si>
  <si>
    <t>В.А. Сова</t>
  </si>
  <si>
    <t>Завідувач Українського Референс-центру з клінічної лабораторної діагностики та метрологі</t>
  </si>
  <si>
    <t>В.Г. Яновська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</si>
  <si>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</si>
  <si>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</si>
  <si>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В.В.Федоров</t>
  </si>
  <si>
    <t>Реагенти для автоматичної гематологічної станції  XN-1500 (Гематологічні дослідження)</t>
  </si>
  <si>
    <t>Медико-технічні вимоги на закупівлю реагентів та витратних матеріалів для Референс-лабораторії з лабораторної діагностики онкогематологічних захворювань Українського Референс-центру з клінічної лабораторної діагностики та метрології в 2025 р. (платні послуги)</t>
  </si>
  <si>
    <t>Голова робочої групи:             Член Комісії з реорганізації НДСЛ "ОХМАТДИТ" МОЗ України</t>
  </si>
  <si>
    <t>Члени робочої групи:               Член Комісії з реорганізації НДСЛ "ОХМАТДИТ" МОЗ України</t>
  </si>
  <si>
    <t>Член Комісії з реорганізації НДСЛ "ОХМАТДИТ" МОЗ України</t>
  </si>
  <si>
    <t>ОБГРУНТУВАННЯ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</si>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</sst>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RotisSansSerif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8">
    <xf numFmtId="0" fontId="0" fillId="0" borderId="0"/>
    <xf numFmtId="0" fontId="1" fillId="0" borderId="0"/>
    <xf numFmtId="0" fontId="7" fillId="0" borderId="0"/>
    <xf numFmtId="0" fontId="8" fillId="0" borderId="0"/>
    <xf numFmtId="0" fontId="9" fillId="0" borderId="0"/>
    <xf numFmtId="0" fontId="10" fillId="0" borderId="0" applyNumberFormat="0" applyFont="0" applyBorder="0" applyProtection="0"/>
    <xf numFmtId="0" fontId="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55">
    <xf numFmtId="0" fontId="0" fillId="0" borderId="0" xfId="0"/>
    <xf numFmtId="4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6" fillId="0" borderId="1" xfId="7" applyFont="1" applyBorder="1" applyAlignment="1">
      <alignment vertical="center" wrapText="1"/>
    </xf>
    <xf numFmtId="0" fontId="15" fillId="0" borderId="1" xfId="7" applyFont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1" fontId="4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0" fillId="0" borderId="0" xfId="0" applyNumberFormat="1" applyAlignment="1">
      <alignment horizontal="center"/>
    </xf>
    <xf numFmtId="0" fontId="6" fillId="3" borderId="1" xfId="0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164" fontId="6" fillId="0" borderId="0" xfId="0" applyNumberFormat="1" applyFont="1"/>
    <xf numFmtId="0" fontId="14" fillId="0" borderId="0" xfId="7" applyFont="1" applyAlignment="1">
      <alignment vertical="center"/>
    </xf>
    <xf numFmtId="0" fontId="25" fillId="0" borderId="0" xfId="7" applyFont="1"/>
    <xf numFmtId="0" fontId="24" fillId="0" borderId="0" xfId="7" applyFont="1" applyAlignment="1">
      <alignment vertical="center"/>
    </xf>
    <xf numFmtId="0" fontId="26" fillId="0" borderId="0" xfId="7" applyFont="1"/>
    <xf numFmtId="0" fontId="21" fillId="0" borderId="0" xfId="7" applyFont="1"/>
    <xf numFmtId="0" fontId="22" fillId="0" borderId="0" xfId="7" applyFont="1"/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4" fontId="14" fillId="0" borderId="1" xfId="0" applyNumberFormat="1" applyFont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0" fillId="0" borderId="1" xfId="0" applyBorder="1"/>
    <xf numFmtId="0" fontId="26" fillId="0" borderId="1" xfId="0" applyFont="1" applyBorder="1" applyAlignment="1">
      <alignment horizontal="center"/>
    </xf>
  </cellXfs>
  <cellStyles count="78">
    <cellStyle name="Звичайний" xfId="0" builtinId="0"/>
    <cellStyle name="Звичайний 2" xfId="3" xr:uid="{CC181BAB-9E97-4423-B403-D487D034C106}"/>
    <cellStyle name="Звичайний 2 2" xfId="8" xr:uid="{64347F55-0968-4521-B438-C9D8D98E4AD3}"/>
    <cellStyle name="Звичайний 2 3" xfId="15" xr:uid="{582E10D4-B62E-45DD-96F7-439946255EE7}"/>
    <cellStyle name="Звичайний 3" xfId="7" xr:uid="{7B2354F4-DE0F-4975-AE37-0DC5BC31D966}"/>
    <cellStyle name="Звичайний 3 2" xfId="19" xr:uid="{FA772C57-6507-4ACF-9FA1-0DF196A4B924}"/>
    <cellStyle name="Звичайний 3 3" xfId="16" xr:uid="{204000B6-CB86-4633-81B1-DF55ECD7185D}"/>
    <cellStyle name="Звичайний 4" xfId="4" xr:uid="{2879973A-75BD-40CE-823E-7280EEB5C41C}"/>
    <cellStyle name="Звичайний 5" xfId="12" xr:uid="{723BF671-9B31-45E5-8344-78E0AC62453D}"/>
    <cellStyle name="Звичайний 5 2" xfId="18" xr:uid="{CF5D7B3F-0B20-43E4-BF8B-7996794A1E92}"/>
    <cellStyle name="Звичайний 5 2 2" xfId="25" xr:uid="{7D4875E4-FACE-4DAE-98D6-948847504C6D}"/>
    <cellStyle name="Звичайний 5 2 2 2" xfId="38" xr:uid="{58AE8335-2481-415A-AA99-A8761A425255}"/>
    <cellStyle name="Звичайний 5 2 2 2 2" xfId="63" xr:uid="{954F0D39-2037-4817-AAEF-0059766676C1}"/>
    <cellStyle name="Звичайний 5 2 2 3" xfId="51" xr:uid="{9E00229E-94C1-4793-BA67-560A8151A807}"/>
    <cellStyle name="Звичайний 5 2 3" xfId="32" xr:uid="{24A90E6E-A108-4CB6-91DB-BB22A5213EF1}"/>
    <cellStyle name="Звичайний 5 2 3 2" xfId="57" xr:uid="{E5870024-217A-4B4A-A990-2483FAD8E891}"/>
    <cellStyle name="Звичайний 5 2 4" xfId="45" xr:uid="{52F396EC-DE39-47FE-A712-7B15BA3288BD}"/>
    <cellStyle name="Звичайний 5 2 5" xfId="69" xr:uid="{0911B126-E990-410C-A5D9-CC226EDC5A83}"/>
    <cellStyle name="Звичайний 5 2 6" xfId="75" xr:uid="{21237E02-4C98-43C5-9A30-05BE6BA56AA1}"/>
    <cellStyle name="Звичайний 5 3" xfId="21" xr:uid="{404981D4-2F28-46BC-9F40-537A1A662010}"/>
    <cellStyle name="Звичайний 5 3 2" xfId="27" xr:uid="{C6964FCC-80C3-4BBB-8463-FEFD58536002}"/>
    <cellStyle name="Звичайний 5 3 2 2" xfId="40" xr:uid="{D15C4626-72DA-4DE8-BE81-E199472528B3}"/>
    <cellStyle name="Звичайний 5 3 2 2 2" xfId="65" xr:uid="{D664CF22-4A66-4649-AC4F-B9E20D0A0CD9}"/>
    <cellStyle name="Звичайний 5 3 2 3" xfId="53" xr:uid="{7B605560-E832-4A57-A4A0-49E6B605A417}"/>
    <cellStyle name="Звичайний 5 3 3" xfId="34" xr:uid="{FF8D4804-598D-467E-B0D3-120A198C1D55}"/>
    <cellStyle name="Звичайний 5 3 3 2" xfId="59" xr:uid="{1BFDD9BB-491B-4C62-B3F2-832AE216D8B6}"/>
    <cellStyle name="Звичайний 5 3 4" xfId="47" xr:uid="{C9B426A7-9977-4DFD-88BC-00F5775FADE0}"/>
    <cellStyle name="Звичайний 5 3 5" xfId="71" xr:uid="{7784FA59-D6F3-4551-85FE-F6B5F3C67F62}"/>
    <cellStyle name="Звичайний 5 3 6" xfId="77" xr:uid="{84F250A4-A2A4-49CF-88BE-92B445CE5E9F}"/>
    <cellStyle name="Звичайний 5 4" xfId="23" xr:uid="{60718902-0830-4E44-AE34-B0C72D8DBF35}"/>
    <cellStyle name="Звичайний 5 4 2" xfId="36" xr:uid="{5DC1AB0E-388C-4664-9704-AC94E8EC0C22}"/>
    <cellStyle name="Звичайний 5 4 2 2" xfId="61" xr:uid="{8678DAF2-4850-4744-9833-556A02A0F8CE}"/>
    <cellStyle name="Звичайний 5 4 3" xfId="49" xr:uid="{1EF04E16-8A67-464C-A744-A5EEAED6C104}"/>
    <cellStyle name="Звичайний 5 5" xfId="30" xr:uid="{90D3D0D4-805A-4F95-ADC7-D7B1649D5850}"/>
    <cellStyle name="Звичайний 5 5 2" xfId="55" xr:uid="{96862C66-BFB2-4F78-908B-D2A5DD08EF10}"/>
    <cellStyle name="Звичайний 5 6" xfId="43" xr:uid="{91C9AB81-1082-4CE0-973B-6CFF6667A5FE}"/>
    <cellStyle name="Звичайний 5 7" xfId="67" xr:uid="{0E046B21-8814-45DB-9631-5647255F3F48}"/>
    <cellStyle name="Звичайний 5 8" xfId="73" xr:uid="{52B56C2F-5874-4625-8B2B-09CCA9F9551A}"/>
    <cellStyle name="Звичайний 5 9" xfId="14" xr:uid="{965D7C0E-B3C8-4474-B9DB-02CF2D6B1649}"/>
    <cellStyle name="Обычный 10 2" xfId="5" xr:uid="{B28D216F-814E-44F4-920B-144A09F4AD53}"/>
    <cellStyle name="Обычный 2" xfId="1" xr:uid="{AD2C0266-2390-48CD-9B00-22A1308012B0}"/>
    <cellStyle name="Обычный 2 2" xfId="2" xr:uid="{E169FF96-1935-4403-B182-EFAF20A8F3E2}"/>
    <cellStyle name="Обычный 2 2 2" xfId="10" xr:uid="{DA9DD744-04F4-4437-B186-AF63750ABA43}"/>
    <cellStyle name="Обычный 2 3" xfId="9" xr:uid="{53539104-8C68-47F2-966D-9CFE265AF0B4}"/>
    <cellStyle name="Обычный 3" xfId="11" xr:uid="{BCE139B6-1A2C-4B64-8E40-3796F28F1085}"/>
    <cellStyle name="Обычный 9" xfId="13" xr:uid="{CEB00124-47B8-4EE1-8AF3-115911D3AFAB}"/>
    <cellStyle name="Обычный 9 2" xfId="17" xr:uid="{A90BF8C3-F9F0-428A-B73B-1FB43FC4ADDC}"/>
    <cellStyle name="Обычный 9 2 2" xfId="24" xr:uid="{2AC34844-79E8-4109-957E-C56067E35010}"/>
    <cellStyle name="Обычный 9 2 2 2" xfId="37" xr:uid="{E481A4DF-5292-41E3-AA31-43AC6C72A1E2}"/>
    <cellStyle name="Обычный 9 2 2 2 2" xfId="62" xr:uid="{F870761F-7815-4062-82E9-4A66E126BD8C}"/>
    <cellStyle name="Обычный 9 2 2 3" xfId="50" xr:uid="{59DE2D6C-15D1-4B04-9FFE-EFC12A924150}"/>
    <cellStyle name="Обычный 9 2 3" xfId="31" xr:uid="{20765DDC-777E-4F6A-B174-6094ACD98DEA}"/>
    <cellStyle name="Обычный 9 2 3 2" xfId="56" xr:uid="{67061A0F-F46F-481B-8AB9-D921236F7992}"/>
    <cellStyle name="Обычный 9 2 4" xfId="44" xr:uid="{EC86F6ED-594C-4C47-8D11-6FA95CFCDB99}"/>
    <cellStyle name="Обычный 9 2 5" xfId="68" xr:uid="{4A6E78EC-3706-48E7-AB1B-6AFA47C777A4}"/>
    <cellStyle name="Обычный 9 2 6" xfId="74" xr:uid="{E0ABD2E8-4D7F-42C8-9163-AADE5EEB8F58}"/>
    <cellStyle name="Обычный 9 3" xfId="20" xr:uid="{1BD583B6-78DC-4353-AA7C-75F523610331}"/>
    <cellStyle name="Обычный 9 3 2" xfId="26" xr:uid="{EB2D49C4-2406-4B42-905F-A10F904319C8}"/>
    <cellStyle name="Обычный 9 3 2 2" xfId="39" xr:uid="{729DCECB-59CB-4486-9891-AB0D41B06F4C}"/>
    <cellStyle name="Обычный 9 3 2 2 2" xfId="64" xr:uid="{FAEDDCA6-EAC0-4DBA-B270-8AB439380253}"/>
    <cellStyle name="Обычный 9 3 2 3" xfId="52" xr:uid="{262B9335-1833-490C-8F02-391FCC4297A7}"/>
    <cellStyle name="Обычный 9 3 3" xfId="33" xr:uid="{6AEAFF63-8CCD-4E86-A4F0-1827ABBF615C}"/>
    <cellStyle name="Обычный 9 3 3 2" xfId="58" xr:uid="{11CDE74F-8286-40B5-B1C0-E1321BA718B7}"/>
    <cellStyle name="Обычный 9 3 4" xfId="46" xr:uid="{29EF53DD-44CC-43F7-9613-8C01806AEE78}"/>
    <cellStyle name="Обычный 9 3 5" xfId="70" xr:uid="{D25F95E2-A35D-4202-8F5D-89D2840D3572}"/>
    <cellStyle name="Обычный 9 3 6" xfId="76" xr:uid="{9FB552A7-D66A-4D96-B15A-BC88AE07D30F}"/>
    <cellStyle name="Обычный 9 4" xfId="22" xr:uid="{C2E60377-C21D-42F1-864C-F56DBD4C7A33}"/>
    <cellStyle name="Обычный 9 4 2" xfId="35" xr:uid="{C3580566-F19F-4F72-A408-CED5AC076327}"/>
    <cellStyle name="Обычный 9 4 2 2" xfId="60" xr:uid="{866EF643-7840-4F94-BBC7-75C5ECEA86DC}"/>
    <cellStyle name="Обычный 9 4 3" xfId="48" xr:uid="{66F80597-0C36-4ED9-AF0B-4DC46BB6968A}"/>
    <cellStyle name="Обычный 9 5" xfId="28" xr:uid="{72323AC8-C890-487C-9475-DCF7B11A3D0C}"/>
    <cellStyle name="Обычный 9 5 2" xfId="41" xr:uid="{12BCF525-884F-4237-9BA2-DC74F8D91B61}"/>
    <cellStyle name="Обычный 9 5 3" xfId="54" xr:uid="{52FE6319-F9AF-47A1-B001-D9754031DCB4}"/>
    <cellStyle name="Обычный 9 6" xfId="29" xr:uid="{A2C279FD-147C-4E9D-90C0-84B564CC7F6B}"/>
    <cellStyle name="Обычный 9 7" xfId="42" xr:uid="{7DBBF91A-C270-4C5A-B0A1-B422FE54513A}"/>
    <cellStyle name="Обычный 9 8" xfId="66" xr:uid="{B911427E-CFB4-4235-92C4-2BD0A6B855CF}"/>
    <cellStyle name="Обычный 9 9" xfId="72" xr:uid="{78A8A158-B69E-43F2-AE52-2D6D9EF5FC94}"/>
    <cellStyle name="Обычный_Лист1" xfId="6" xr:uid="{304EEC78-6B23-4565-AC95-19E9B6D44F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1.52\RefLab-OncoHem\Work\&#1056;&#1086;&#1073;&#1086;&#1095;&#1110;%20&#1076;&#1086;&#1082;&#1091;&#1084;&#1077;&#1085;&#1090;&#1080;\&#1058;&#1077;&#1085;&#1076;&#1077;&#1088;\&#1058;&#1077;&#1085;&#1076;&#1077;&#1088;%202025\Sysmex\&#1058;&#1077;&#1085;&#1076;&#1077;&#1088;%20SYSMEX%20&amp;%20ALIFAX_2025_&#1085;&#1072;%20&#1088;&#1110;&#1082;%20&#1079;&#1072;&#1075;&#1072;&#1083;&#1100;&#1085;&#1072;%20&#1087;&#1086;&#1090;&#1088;&#1077;&#1073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.1.52\RefLab-OncoHem\Work\&#1056;&#1086;&#1073;&#1086;&#1095;&#1110;%20&#1076;&#1086;&#1082;&#1091;&#1084;&#1077;&#1085;&#1090;&#1080;\&#1058;&#1077;&#1085;&#1076;&#1077;&#1088;\&#1058;&#1077;&#1085;&#1076;&#1077;&#1088;%202025\Sysmex\Sysmex_&#1094;&#1110;&#1085;&#1080;_01.%202025%20&#1088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куш1"/>
    </sheetNames>
    <sheetDataSet>
      <sheetData sheetId="0">
        <row r="4">
          <cell r="G4">
            <v>3873.88</v>
          </cell>
        </row>
        <row r="13">
          <cell r="G13">
            <v>3834.6</v>
          </cell>
        </row>
        <row r="16">
          <cell r="G16">
            <v>5119.8500000000004</v>
          </cell>
        </row>
        <row r="22">
          <cell r="G22">
            <v>5173.1000000000004</v>
          </cell>
        </row>
        <row r="28">
          <cell r="G28">
            <v>10960.4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4">
          <cell r="G14" t="str">
            <v>Реагент  Lysercell™ WDF, 2 L (л) / Lysercell™ WDF, 2L</v>
          </cell>
        </row>
        <row r="20">
          <cell r="G20" t="str">
            <v>Реагент CELLCLEAN®, 50 ml (мл) / CELLCLEAN®, 50ml</v>
          </cell>
        </row>
        <row r="26">
          <cell r="G26" t="str">
            <v>Реагент  SULFOLYSER®, 500 mL (мл) х 3 / SULFOLYSER®, 500mL х 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EF55-144C-471A-AE96-D46BE3CD23BA}">
  <dimension ref="B1:R18"/>
  <sheetViews>
    <sheetView tabSelected="1" zoomScale="90" zoomScaleNormal="90" workbookViewId="0">
      <selection activeCell="B4" sqref="B4:R9"/>
    </sheetView>
  </sheetViews>
  <sheetFormatPr defaultRowHeight="15"/>
  <cols>
    <col min="1" max="1" width="3.85546875" customWidth="1"/>
    <col min="2" max="2" width="7.140625" customWidth="1"/>
    <col min="3" max="3" width="46" style="2" customWidth="1"/>
    <col min="4" max="4" width="9.85546875" style="3" customWidth="1"/>
    <col min="5" max="5" width="10.28515625" style="19" hidden="1" customWidth="1"/>
    <col min="6" max="6" width="10.28515625" style="22" hidden="1" customWidth="1"/>
    <col min="7" max="7" width="10.5703125" style="32" customWidth="1"/>
    <col min="8" max="8" width="13.28515625" style="8" customWidth="1"/>
    <col min="9" max="9" width="13.28515625" style="24" customWidth="1"/>
    <col min="10" max="10" width="13.28515625" style="11" customWidth="1"/>
    <col min="11" max="14" width="13.28515625" style="3" customWidth="1"/>
    <col min="15" max="15" width="13.28515625" style="27" customWidth="1"/>
    <col min="16" max="16" width="20" customWidth="1"/>
    <col min="17" max="17" width="22.42578125" customWidth="1"/>
    <col min="18" max="18" width="19.42578125" customWidth="1"/>
  </cols>
  <sheetData>
    <row r="1" spans="2:18" ht="42" customHeight="1">
      <c r="H1" s="51" t="s">
        <v>38</v>
      </c>
      <c r="I1" s="52"/>
      <c r="J1" s="52"/>
      <c r="K1" s="52"/>
      <c r="L1" s="52"/>
      <c r="M1" s="52"/>
      <c r="N1" s="52"/>
      <c r="O1" s="52"/>
    </row>
    <row r="2" spans="2:18" ht="36" customHeight="1">
      <c r="C2" s="48" t="s">
        <v>34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2:18" ht="15.75" customHeight="1"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2:18" ht="114">
      <c r="B4" s="54" t="s">
        <v>39</v>
      </c>
      <c r="C4" s="5" t="s">
        <v>1</v>
      </c>
      <c r="D4" s="6" t="s">
        <v>2</v>
      </c>
      <c r="E4" s="20" t="s">
        <v>4</v>
      </c>
      <c r="F4" s="18" t="s">
        <v>25</v>
      </c>
      <c r="G4" s="6" t="s">
        <v>5</v>
      </c>
      <c r="H4" s="6" t="s">
        <v>6</v>
      </c>
      <c r="I4" s="25" t="s">
        <v>7</v>
      </c>
      <c r="J4" s="25" t="s">
        <v>13</v>
      </c>
      <c r="K4" s="12" t="s">
        <v>14</v>
      </c>
      <c r="L4" s="6" t="s">
        <v>15</v>
      </c>
      <c r="M4" s="12" t="s">
        <v>16</v>
      </c>
      <c r="N4" s="12" t="s">
        <v>8</v>
      </c>
      <c r="O4" s="25" t="s">
        <v>9</v>
      </c>
      <c r="P4" s="13" t="s">
        <v>10</v>
      </c>
      <c r="Q4" s="12" t="s">
        <v>11</v>
      </c>
      <c r="R4" s="14" t="s">
        <v>12</v>
      </c>
    </row>
    <row r="5" spans="2:18" ht="21.75" customHeight="1">
      <c r="B5" s="54"/>
      <c r="C5" s="50" t="s">
        <v>33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2:18" ht="36.75" customHeight="1">
      <c r="B6" s="54">
        <v>1</v>
      </c>
      <c r="C6" s="1" t="s">
        <v>26</v>
      </c>
      <c r="D6" s="4" t="s">
        <v>0</v>
      </c>
      <c r="E6" s="21">
        <v>48</v>
      </c>
      <c r="F6" s="17">
        <v>8</v>
      </c>
      <c r="G6" s="31">
        <v>9</v>
      </c>
      <c r="H6" s="9">
        <f>[1]Аркуш1!G13</f>
        <v>3834.6</v>
      </c>
      <c r="I6" s="26">
        <f t="shared" ref="I6:I9" si="0">G6*H6</f>
        <v>34511.4</v>
      </c>
      <c r="J6" s="10">
        <v>3949.64</v>
      </c>
      <c r="K6" s="10">
        <f t="shared" ref="K6:K9" si="1">G6*J6</f>
        <v>35546.76</v>
      </c>
      <c r="L6" s="10">
        <v>4007.16</v>
      </c>
      <c r="M6" s="10">
        <f t="shared" ref="M6:M9" si="2">G6*L6</f>
        <v>36064.44</v>
      </c>
      <c r="N6" s="10">
        <f t="shared" ref="N6:N9" si="3">(J6+L6+H6)/3</f>
        <v>3930.4666666666667</v>
      </c>
      <c r="O6" s="10">
        <f t="shared" ref="O6:O9" si="4">G6*N6</f>
        <v>35374.199999999997</v>
      </c>
      <c r="P6" s="16" t="s">
        <v>17</v>
      </c>
      <c r="Q6" s="15" t="s">
        <v>18</v>
      </c>
      <c r="R6" s="15" t="s">
        <v>19</v>
      </c>
    </row>
    <row r="7" spans="2:18" ht="41.25" customHeight="1">
      <c r="B7" s="54">
        <v>2</v>
      </c>
      <c r="C7" s="1" t="str">
        <f>[2]TDSheet!G14</f>
        <v>Реагент  Lysercell™ WDF, 2 L (л) / Lysercell™ WDF, 2L</v>
      </c>
      <c r="D7" s="4" t="s">
        <v>0</v>
      </c>
      <c r="E7" s="21">
        <v>24</v>
      </c>
      <c r="F7" s="23">
        <v>6</v>
      </c>
      <c r="G7" s="31">
        <v>6</v>
      </c>
      <c r="H7" s="9">
        <f>[1]Аркуш1!G16</f>
        <v>5119.8500000000004</v>
      </c>
      <c r="I7" s="26">
        <f t="shared" si="0"/>
        <v>30719.100000000002</v>
      </c>
      <c r="J7" s="10">
        <v>5273.45</v>
      </c>
      <c r="K7" s="10">
        <f t="shared" si="1"/>
        <v>31640.699999999997</v>
      </c>
      <c r="L7" s="10">
        <v>5350.24</v>
      </c>
      <c r="M7" s="10">
        <f t="shared" si="2"/>
        <v>32101.439999999999</v>
      </c>
      <c r="N7" s="10">
        <f t="shared" si="3"/>
        <v>5247.8466666666664</v>
      </c>
      <c r="O7" s="10">
        <f t="shared" si="4"/>
        <v>31487.079999999998</v>
      </c>
      <c r="P7" s="16" t="s">
        <v>17</v>
      </c>
      <c r="Q7" s="15" t="s">
        <v>18</v>
      </c>
      <c r="R7" s="15" t="s">
        <v>19</v>
      </c>
    </row>
    <row r="8" spans="2:18" ht="55.5" customHeight="1">
      <c r="B8" s="54">
        <v>3</v>
      </c>
      <c r="C8" s="1" t="str">
        <f>[2]TDSheet!G20</f>
        <v>Реагент CELLCLEAN®, 50 ml (мл) / CELLCLEAN®, 50ml</v>
      </c>
      <c r="D8" s="4" t="s">
        <v>0</v>
      </c>
      <c r="E8" s="21">
        <v>36</v>
      </c>
      <c r="F8" s="17">
        <v>5</v>
      </c>
      <c r="G8" s="31">
        <v>2</v>
      </c>
      <c r="H8" s="9">
        <f>[1]Аркуш1!G22</f>
        <v>5173.1000000000004</v>
      </c>
      <c r="I8" s="26">
        <f t="shared" si="0"/>
        <v>10346.200000000001</v>
      </c>
      <c r="J8" s="10">
        <v>5328.29</v>
      </c>
      <c r="K8" s="10">
        <f t="shared" si="1"/>
        <v>10656.58</v>
      </c>
      <c r="L8" s="10">
        <v>5405.89</v>
      </c>
      <c r="M8" s="10">
        <f t="shared" si="2"/>
        <v>10811.78</v>
      </c>
      <c r="N8" s="10">
        <f t="shared" si="3"/>
        <v>5302.4266666666672</v>
      </c>
      <c r="O8" s="10">
        <f t="shared" si="4"/>
        <v>10604.853333333334</v>
      </c>
      <c r="P8" s="16" t="s">
        <v>17</v>
      </c>
      <c r="Q8" s="15" t="s">
        <v>20</v>
      </c>
      <c r="R8" s="15" t="s">
        <v>19</v>
      </c>
    </row>
    <row r="9" spans="2:18" ht="43.5" customHeight="1">
      <c r="B9" s="54">
        <v>4</v>
      </c>
      <c r="C9" s="1" t="str">
        <f>[2]TDSheet!G26</f>
        <v>Реагент  SULFOLYSER®, 500 mL (мл) х 3 / SULFOLYSER®, 500mL х 3</v>
      </c>
      <c r="D9" s="4" t="s">
        <v>0</v>
      </c>
      <c r="E9" s="21">
        <v>7</v>
      </c>
      <c r="F9" s="17">
        <v>2</v>
      </c>
      <c r="G9" s="31">
        <v>1</v>
      </c>
      <c r="H9" s="9">
        <f>[1]Аркуш1!G28</f>
        <v>10960.4</v>
      </c>
      <c r="I9" s="26">
        <f t="shared" si="0"/>
        <v>10960.4</v>
      </c>
      <c r="J9" s="10">
        <v>11289.21</v>
      </c>
      <c r="K9" s="10">
        <f t="shared" si="1"/>
        <v>11289.21</v>
      </c>
      <c r="L9" s="10">
        <v>11453.62</v>
      </c>
      <c r="M9" s="10">
        <f t="shared" si="2"/>
        <v>11453.62</v>
      </c>
      <c r="N9" s="10">
        <f t="shared" si="3"/>
        <v>11234.410000000002</v>
      </c>
      <c r="O9" s="10">
        <f t="shared" si="4"/>
        <v>11234.410000000002</v>
      </c>
      <c r="P9" s="16" t="s">
        <v>17</v>
      </c>
      <c r="Q9" s="15" t="s">
        <v>18</v>
      </c>
      <c r="R9" s="15" t="s">
        <v>19</v>
      </c>
    </row>
    <row r="10" spans="2:18">
      <c r="B10" s="53"/>
      <c r="C10" s="44" t="s">
        <v>3</v>
      </c>
      <c r="D10" s="45"/>
      <c r="E10" s="46"/>
      <c r="F10" s="28"/>
      <c r="G10" s="47"/>
      <c r="H10" s="45"/>
      <c r="I10" s="29">
        <f>SUM(I6:I9)</f>
        <v>86537.099999999991</v>
      </c>
      <c r="J10" s="7"/>
      <c r="K10" s="29">
        <f>SUM(K6:K9)</f>
        <v>89133.25</v>
      </c>
      <c r="L10" s="7"/>
      <c r="M10" s="29">
        <f>SUM(M6:M9)</f>
        <v>90431.28</v>
      </c>
      <c r="N10" s="29"/>
      <c r="O10" s="7">
        <f>SUM(O6:O9)</f>
        <v>88700.543333333335</v>
      </c>
      <c r="P10" s="30"/>
      <c r="Q10" s="30"/>
      <c r="R10" s="30"/>
    </row>
    <row r="12" spans="2:18" ht="35.1" customHeight="1">
      <c r="B12" s="33"/>
      <c r="C12" s="38" t="s">
        <v>35</v>
      </c>
      <c r="D12" s="38"/>
      <c r="E12" s="38"/>
      <c r="F12" s="38"/>
      <c r="G12" s="38"/>
      <c r="H12" s="38"/>
      <c r="I12" s="38"/>
      <c r="J12" s="35"/>
      <c r="K12" s="34"/>
      <c r="L12" s="34"/>
      <c r="M12" s="38"/>
      <c r="N12" s="34"/>
      <c r="O12" s="38" t="s">
        <v>22</v>
      </c>
    </row>
    <row r="13" spans="2:18" ht="35.1" customHeight="1">
      <c r="B13" s="33"/>
      <c r="C13" s="38" t="s">
        <v>36</v>
      </c>
      <c r="D13" s="38"/>
      <c r="E13" s="38"/>
      <c r="F13" s="38"/>
      <c r="G13" s="37"/>
      <c r="H13" s="39"/>
      <c r="I13" s="38"/>
      <c r="J13" s="34"/>
      <c r="K13" s="34"/>
      <c r="L13" s="34"/>
      <c r="M13" s="38"/>
      <c r="N13" s="34"/>
      <c r="O13" s="38" t="s">
        <v>21</v>
      </c>
    </row>
    <row r="14" spans="2:18" ht="35.1" customHeight="1">
      <c r="B14" s="33"/>
      <c r="C14" s="38" t="s">
        <v>37</v>
      </c>
      <c r="D14" s="38"/>
      <c r="E14" s="38"/>
      <c r="F14" s="38"/>
      <c r="G14" s="37"/>
      <c r="H14" s="39"/>
      <c r="I14" s="38"/>
      <c r="J14" s="34"/>
      <c r="K14" s="34"/>
      <c r="L14" s="34"/>
      <c r="M14" s="38"/>
      <c r="N14" s="34"/>
      <c r="O14" s="38" t="s">
        <v>27</v>
      </c>
    </row>
    <row r="15" spans="2:18" ht="35.1" customHeight="1">
      <c r="B15" s="33"/>
      <c r="C15" s="36" t="s">
        <v>37</v>
      </c>
      <c r="D15" s="36"/>
      <c r="E15" s="36"/>
      <c r="F15" s="36"/>
      <c r="G15" s="40"/>
      <c r="H15" s="41"/>
      <c r="I15" s="36"/>
      <c r="J15" s="34"/>
      <c r="K15" s="34"/>
      <c r="L15" s="34"/>
      <c r="M15" s="36"/>
      <c r="N15" s="34"/>
      <c r="O15" s="36" t="s">
        <v>32</v>
      </c>
    </row>
    <row r="16" spans="2:18" ht="35.1" customHeight="1">
      <c r="B16" s="33"/>
      <c r="C16" s="38" t="s">
        <v>28</v>
      </c>
      <c r="D16" s="38"/>
      <c r="E16" s="38"/>
      <c r="F16" s="38"/>
      <c r="G16" s="37"/>
      <c r="H16" s="39"/>
      <c r="I16" s="38"/>
      <c r="J16" s="34"/>
      <c r="K16" s="34"/>
      <c r="L16" s="34"/>
      <c r="M16" s="38"/>
      <c r="N16" s="34"/>
      <c r="O16" s="38" t="s">
        <v>29</v>
      </c>
    </row>
    <row r="17" spans="2:15" ht="35.1" customHeight="1">
      <c r="B17" s="33"/>
      <c r="C17" s="38" t="s">
        <v>30</v>
      </c>
      <c r="D17" s="38"/>
      <c r="E17" s="38"/>
      <c r="F17" s="38"/>
      <c r="G17" s="37"/>
      <c r="H17" s="39"/>
      <c r="I17" s="38"/>
      <c r="J17" s="34"/>
      <c r="K17" s="34"/>
      <c r="L17" s="34"/>
      <c r="M17" s="38"/>
      <c r="N17" s="34"/>
      <c r="O17" s="38" t="s">
        <v>31</v>
      </c>
    </row>
    <row r="18" spans="2:15" ht="35.1" customHeight="1">
      <c r="B18" s="33"/>
      <c r="C18" s="38" t="s">
        <v>23</v>
      </c>
      <c r="D18" s="38"/>
      <c r="E18" s="38"/>
      <c r="F18" s="38"/>
      <c r="G18" s="37"/>
      <c r="H18" s="39"/>
      <c r="I18" s="38"/>
      <c r="J18" s="34"/>
      <c r="K18" s="34"/>
      <c r="L18" s="34"/>
      <c r="M18" s="38"/>
      <c r="N18" s="34"/>
      <c r="O18" s="38" t="s">
        <v>24</v>
      </c>
    </row>
  </sheetData>
  <mergeCells count="3">
    <mergeCell ref="C2:R2"/>
    <mergeCell ref="C5:R5"/>
    <mergeCell ref="H1:O1"/>
  </mergeCells>
  <printOptions horizontalCentered="1"/>
  <pageMargins left="0" right="0" top="0.55118110236220474" bottom="0.5511811023622047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2025-05-19T07:00:52Z</cp:lastPrinted>
  <dcterms:created xsi:type="dcterms:W3CDTF">2023-12-05T07:12:37Z</dcterms:created>
  <dcterms:modified xsi:type="dcterms:W3CDTF">2025-05-27T09:47:41Z</dcterms:modified>
</cp:coreProperties>
</file>