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8_{20372C7F-538E-42F2-95A2-FD3D7161C46E}" xr6:coauthVersionLast="36" xr6:coauthVersionMax="36" xr10:uidLastSave="{00000000-0000-0000-0000-000000000000}"/>
  <bookViews>
    <workbookView xWindow="-120" yWindow="-120" windowWidth="29040" windowHeight="15840" activeTab="1" xr2:uid="{00000000-000D-0000-FFFF-FFFF00000000}"/>
  </bookViews>
  <sheets>
    <sheet name="Аркуш1" sheetId="1" r:id="rId1"/>
    <sheet name="Аркуш2" sheetId="2" r:id="rId2"/>
  </sheets>
  <definedNames>
    <definedName name="_xlnm.Print_Titles" localSheetId="0">Аркуш1!$4:$5</definedName>
    <definedName name="_xlnm.Print_Area" localSheetId="0">Аркуш1!$A$1:$S$25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8" i="2" l="1"/>
  <c r="T11" i="2"/>
  <c r="T12" i="2"/>
  <c r="T15" i="2"/>
  <c r="T7" i="2"/>
  <c r="S8" i="2"/>
  <c r="S9" i="2"/>
  <c r="S10" i="2"/>
  <c r="S11" i="2"/>
  <c r="S12" i="2"/>
  <c r="S13" i="2"/>
  <c r="S14" i="2"/>
  <c r="S15" i="2"/>
  <c r="S7" i="2"/>
  <c r="R8" i="2"/>
  <c r="R9" i="2"/>
  <c r="T9" i="2" s="1"/>
  <c r="R10" i="2"/>
  <c r="T10" i="2" s="1"/>
  <c r="R11" i="2"/>
  <c r="R12" i="2"/>
  <c r="R13" i="2"/>
  <c r="T13" i="2" s="1"/>
  <c r="R14" i="2"/>
  <c r="T14" i="2" s="1"/>
  <c r="R15" i="2"/>
  <c r="R7" i="2"/>
  <c r="Q8" i="2"/>
  <c r="Q9" i="2"/>
  <c r="Q10" i="2"/>
  <c r="Q11" i="2"/>
  <c r="Q12" i="2"/>
  <c r="Q13" i="2"/>
  <c r="Q14" i="2"/>
  <c r="Q15" i="2"/>
  <c r="Q7" i="2"/>
  <c r="N15" i="2"/>
  <c r="K15" i="2"/>
  <c r="G15" i="2"/>
  <c r="O15" i="2" s="1"/>
  <c r="P15" i="2" s="1"/>
  <c r="N14" i="2"/>
  <c r="K14" i="2"/>
  <c r="G14" i="2"/>
  <c r="H14" i="2" s="1"/>
  <c r="N13" i="2"/>
  <c r="K13" i="2"/>
  <c r="G13" i="2"/>
  <c r="H13" i="2" s="1"/>
  <c r="N12" i="2"/>
  <c r="K12" i="2"/>
  <c r="G12" i="2"/>
  <c r="H12" i="2" s="1"/>
  <c r="N11" i="2"/>
  <c r="K11" i="2"/>
  <c r="G11" i="2"/>
  <c r="O11" i="2" s="1"/>
  <c r="P11" i="2" s="1"/>
  <c r="N10" i="2"/>
  <c r="K10" i="2"/>
  <c r="G10" i="2"/>
  <c r="H10" i="2" s="1"/>
  <c r="N9" i="2"/>
  <c r="K9" i="2"/>
  <c r="G9" i="2"/>
  <c r="H9" i="2" s="1"/>
  <c r="N8" i="2"/>
  <c r="K8" i="2"/>
  <c r="G8" i="2"/>
  <c r="H8" i="2" s="1"/>
  <c r="N7" i="2"/>
  <c r="K7" i="2"/>
  <c r="G7" i="2"/>
  <c r="O7" i="2" s="1"/>
  <c r="P7" i="2" s="1"/>
  <c r="P17" i="1"/>
  <c r="N7" i="1"/>
  <c r="K7" i="1"/>
  <c r="N8" i="1"/>
  <c r="N9" i="1"/>
  <c r="N10" i="1"/>
  <c r="N11" i="1"/>
  <c r="N12" i="1"/>
  <c r="N13" i="1"/>
  <c r="N14" i="1"/>
  <c r="N15" i="1"/>
  <c r="K12" i="1"/>
  <c r="R16" i="2" l="1"/>
  <c r="T16" i="2" s="1"/>
  <c r="O13" i="2"/>
  <c r="P13" i="2" s="1"/>
  <c r="N16" i="2"/>
  <c r="O9" i="2"/>
  <c r="P9" i="2" s="1"/>
  <c r="K16" i="2"/>
  <c r="O14" i="2"/>
  <c r="P14" i="2" s="1"/>
  <c r="O10" i="2"/>
  <c r="P10" i="2" s="1"/>
  <c r="O8" i="2"/>
  <c r="P8" i="2" s="1"/>
  <c r="O12" i="2"/>
  <c r="P12" i="2" s="1"/>
  <c r="H7" i="2"/>
  <c r="H11" i="2"/>
  <c r="H15" i="2"/>
  <c r="N17" i="1"/>
  <c r="K8" i="1"/>
  <c r="K9" i="1"/>
  <c r="K10" i="1"/>
  <c r="K11" i="1"/>
  <c r="K13" i="1"/>
  <c r="K14" i="1"/>
  <c r="K15" i="1"/>
  <c r="P16" i="2" l="1"/>
  <c r="H16" i="2"/>
  <c r="K17" i="1"/>
  <c r="G13" i="1"/>
  <c r="O13" i="1" s="1"/>
  <c r="G15" i="1"/>
  <c r="O15" i="1" s="1"/>
  <c r="G14" i="1"/>
  <c r="O14" i="1" s="1"/>
  <c r="G11" i="1"/>
  <c r="O11" i="1" s="1"/>
  <c r="G12" i="1"/>
  <c r="O12" i="1" s="1"/>
  <c r="G9" i="1"/>
  <c r="O9" i="1" s="1"/>
  <c r="G8" i="1"/>
  <c r="O8" i="1" s="1"/>
  <c r="G7" i="1"/>
  <c r="O7" i="1" l="1"/>
  <c r="P7" i="1" s="1"/>
  <c r="H7" i="1"/>
  <c r="P15" i="1"/>
  <c r="H15" i="1"/>
  <c r="P13" i="1"/>
  <c r="H13" i="1"/>
  <c r="P12" i="1"/>
  <c r="H12" i="1"/>
  <c r="P8" i="1"/>
  <c r="H8" i="1"/>
  <c r="P11" i="1"/>
  <c r="H11" i="1"/>
  <c r="P9" i="1"/>
  <c r="H9" i="1"/>
  <c r="P14" i="1"/>
  <c r="H14" i="1"/>
  <c r="G10" i="1"/>
  <c r="O10" i="1" s="1"/>
  <c r="P10" i="1" l="1"/>
  <c r="H10" i="1"/>
  <c r="H17" i="1" s="1"/>
</calcChain>
</file>

<file path=xl/sharedStrings.xml><?xml version="1.0" encoding="utf-8"?>
<sst xmlns="http://schemas.openxmlformats.org/spreadsheetml/2006/main" count="126" uniqueCount="66">
  <si>
    <t>№</t>
  </si>
  <si>
    <t>компл</t>
  </si>
  <si>
    <t>паков</t>
  </si>
  <si>
    <t>Міжнародна непатентована назва лікарського засобу / Назва медичного виробу</t>
  </si>
  <si>
    <t>Форма випуску</t>
  </si>
  <si>
    <t>Код та назва національного класифікатору медичного виробу</t>
  </si>
  <si>
    <t>Відомості про державну реєстрацію/технічний регламент</t>
  </si>
  <si>
    <t xml:space="preserve">55439 
Циклоспорин А / циклоспорин, терапевтичний лікарський моніторинг IVD, калібратор </t>
  </si>
  <si>
    <t xml:space="preserve">Декларація про відповідність DOC-3R30-UKR-v.1  від 14.05.2020 </t>
  </si>
  <si>
    <t xml:space="preserve">61001 
Циклоспорин А / циклоспорин терапевтичний лікарський моніторинг ІВД, набір, імунохемілюмінесцентний аналіз </t>
  </si>
  <si>
    <t>Декларація про відповідність DOC-3R30-UKR-v.1 від
14.05.2020</t>
  </si>
  <si>
    <t>Декларація про відповідність DOC-1L75-UKR-v.1S від 24.08.2017</t>
  </si>
  <si>
    <t xml:space="preserve">61163 
Окислювальний реагент для імунохемілюмінесцентного аналізу ІВД </t>
  </si>
  <si>
    <t xml:space="preserve">43865 
Вакуумна пробірка для взяття зразків крові, з K2ЕDТА, IVD
</t>
  </si>
  <si>
    <t>Декларація про відповідність DOC-1P06-UKR-v.2 від 08.11.2019</t>
  </si>
  <si>
    <t>Декларація про відповідність DOC-6C54-UKR-v.1 від 03.05.2017</t>
  </si>
  <si>
    <t xml:space="preserve">Цінова пропозиція фірми №1, без ПДВ за 1 одиницю, грн. </t>
  </si>
  <si>
    <t xml:space="preserve">Цінова пропозиція фірми №1,  з ПДВ, за 1 одиницю, грн. </t>
  </si>
  <si>
    <t>Загальна сума, грн.</t>
  </si>
  <si>
    <t>58793 
Реагент для генерації сигналу при Імунохемілюмінесцентні аналізі ІВД, набір</t>
  </si>
  <si>
    <r>
      <t xml:space="preserve">ЛОТ 1 Реагенти до автоматичних аналізаторів закритого типу Architect </t>
    </r>
    <r>
      <rPr>
        <b/>
        <i/>
        <sz val="12"/>
        <rFont val="Times New Roman"/>
        <family val="1"/>
        <charset val="204"/>
      </rPr>
      <t>i</t>
    </r>
    <r>
      <rPr>
        <b/>
        <sz val="12"/>
        <rFont val="Times New Roman"/>
        <family val="1"/>
        <charset val="204"/>
      </rPr>
      <t>1000</t>
    </r>
    <r>
      <rPr>
        <b/>
        <i/>
        <sz val="12"/>
        <rFont val="Times New Roman"/>
        <family val="1"/>
        <charset val="204"/>
      </rPr>
      <t>SR (закрита система)</t>
    </r>
    <r>
      <rPr>
        <b/>
        <sz val="12"/>
        <rFont val="Times New Roman"/>
        <family val="1"/>
        <charset val="204"/>
      </rPr>
      <t>:</t>
    </r>
  </si>
  <si>
    <t xml:space="preserve">61025 
Такролімус терапевтичний лікарський моніторинг ІВД, набір, імунохемілюмінесцентний аналіз </t>
  </si>
  <si>
    <t xml:space="preserve">55445 
Такролімус, терапевтичний лікарський моніторинг IVD, реагент </t>
  </si>
  <si>
    <t xml:space="preserve">НАЦІОНАЛЬНИЙ КЛАСИФІКАТОР УКРАЇНИ
Єдиний закупівельний словник ДК 021:2015  </t>
  </si>
  <si>
    <t>Код ДК 021:2015 – 33696500-0 - Лабораторні реактиви</t>
  </si>
  <si>
    <t>Декларація про відповідність DOC-6E23-UKR-v.2
від 05.10.2020</t>
  </si>
  <si>
    <t>Декларація про відповідність DOC-6C55-UKR-v.2 від 05.10.2020</t>
  </si>
  <si>
    <t>Загальна кількість</t>
  </si>
  <si>
    <t xml:space="preserve">Цінова пропозиція фірми №2, без ПДВ за 1 одиницю, грн. </t>
  </si>
  <si>
    <t xml:space="preserve">Цінова пропозиція фірми №2,  з ПДВ, за 1 одиницю, грн. </t>
  </si>
  <si>
    <t>Ціна середня, з ПДВ, грн.</t>
  </si>
  <si>
    <t>Загальна сума фірми №2, грн.</t>
  </si>
  <si>
    <t>Всього</t>
  </si>
  <si>
    <t>Завідувач Українського Референс-центру з клінічної лабораторної діагностики та метрологі</t>
  </si>
  <si>
    <t>В.Г. Яновська</t>
  </si>
  <si>
    <t>Декларація про відповідність DOC-1L77-55-SL-UKR-v.1
від 15.10.2024</t>
  </si>
  <si>
    <t>Декларація про відповідність DOC-1L77-SL-UKR-v.1
від 15.10.2024</t>
  </si>
  <si>
    <t>Набір реагентів ARCHITECT Cyclosporine Whole Blood Precipitation Reagent Kit ARCHITECT Cyclosporine Whole Blood Precipitation Reagent Kit, або еквівалент</t>
  </si>
  <si>
    <t>Калібратори ARCHITECT Cyclosporine Calibrators, 
ARCHITECT Cyclosporine Calibrators, або еквівалент</t>
  </si>
  <si>
    <t>Набір реагентів ARCHITECT Cyclosporine Reagent Kit
ARCHITECT Cyclosporine Reagent Kit, або еквівалент</t>
  </si>
  <si>
    <t>Набір реагентів ARCHITEСT Tacrolimus Reagnt kit
ARCHITEСT Tacrolimus Reagnt kit, або еквівалент</t>
  </si>
  <si>
    <t>Реагент ARCHITEСT Tacrolimus Whole Blood Precipitation Reagent
ARCHITEСT Tacrolimus Whole Blood Precipitation Reagent, або еквівалент</t>
  </si>
  <si>
    <t xml:space="preserve">Пробірки для попередньої пробопідготовки ARCHITECT Transplant Pretreatment Tubes
Transplant Pretreatment Tubes, </t>
  </si>
  <si>
    <t>Промивний буфер ARCHITECT Concentrated Wash Buffer
ARCHITECT Concentrated Wash Buffer, або еквівалент</t>
  </si>
  <si>
    <t>Тригерний розчин ARCHITECT Trigger Solution
ARCHITECT Trigger Solution, або еквівалент</t>
  </si>
  <si>
    <t>Претригерний розчин ARCHITECT Pre-Trigger Solution
ARCHITECT Pre-Trigger Solution, або еквівалент</t>
  </si>
  <si>
    <t xml:space="preserve">Цінова пропозиція фірми №3, без ПДВ за 1 одиницю, грн. </t>
  </si>
  <si>
    <t xml:space="preserve">Цінова пропозиція фірми №3,  з ПДВ, за 1 одиницю, грн. </t>
  </si>
  <si>
    <t>Загальна сума фірми №3, грн.</t>
  </si>
  <si>
    <t>Медико-технічні вимоги на закупівлю реагентів та витратних матеріалів для Референс-лабораторії з лабораторної діагностики онкогематологічних захворювань Українського Референс-центру з клінічної лабораторної діагностики та метрології  в 2025 році (ІІ)</t>
  </si>
  <si>
    <t xml:space="preserve">58236 
Буферний промивання та розчин ІВД, автоматичні / напівавтоматичні системи </t>
  </si>
  <si>
    <t>Номер позиції в Розрахунковій потребі</t>
  </si>
  <si>
    <t xml:space="preserve">55441 
Циклоспорин А / циклоспорин, терапевтичний лікарський моніторинг IVD, реагент </t>
  </si>
  <si>
    <t>Заступник генерального директора з фінансово-економічних та юридичних питань</t>
  </si>
  <si>
    <t>Вячеслав</t>
  </si>
  <si>
    <t>ФЕДОРОВ</t>
  </si>
  <si>
    <t>Провідний економіст</t>
  </si>
  <si>
    <t>Ігор</t>
  </si>
  <si>
    <t>РАБЕНКО</t>
  </si>
  <si>
    <t>Контрольна цінова пропозиція</t>
  </si>
  <si>
    <t>Загальна сума контрольної цінової пропозиції</t>
  </si>
  <si>
    <t xml:space="preserve">Різниця в ціновій пропозиції </t>
  </si>
  <si>
    <t>Різниця в загальній сумі</t>
  </si>
  <si>
    <t>джерело</t>
  </si>
  <si>
    <t>UA-2025-07-08-007172-a
UA-2025-06-17-004105-a
UA-2025-04-07-005881-a</t>
  </si>
  <si>
    <t xml:space="preserve">ОБГРУНТУВАННЯ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</si>
</sst>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#,##0_ ;[Red]\-#,##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10" fillId="0" borderId="0"/>
    <xf numFmtId="164" fontId="11" fillId="0" borderId="0" applyFont="0" applyFill="0" applyBorder="0" applyAlignment="0" applyProtection="0"/>
  </cellStyleXfs>
  <cellXfs count="42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/>
    <xf numFmtId="4" fontId="2" fillId="0" borderId="0" xfId="0" applyNumberFormat="1" applyFont="1"/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4" fontId="1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4" fontId="9" fillId="0" borderId="0" xfId="0" applyNumberFormat="1" applyFont="1" applyFill="1"/>
    <xf numFmtId="0" fontId="2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1" xfId="0" applyBorder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/>
    <xf numFmtId="4" fontId="9" fillId="0" borderId="1" xfId="0" applyNumberFormat="1" applyFont="1" applyFill="1" applyBorder="1"/>
    <xf numFmtId="4" fontId="2" fillId="0" borderId="1" xfId="0" applyNumberFormat="1" applyFont="1" applyBorder="1"/>
    <xf numFmtId="0" fontId="6" fillId="0" borderId="0" xfId="0" applyFont="1" applyAlignment="1">
      <alignment horizontal="left" wrapText="1"/>
    </xf>
    <xf numFmtId="164" fontId="6" fillId="2" borderId="1" xfId="2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wrapText="1"/>
    </xf>
    <xf numFmtId="0" fontId="0" fillId="0" borderId="0" xfId="0"/>
    <xf numFmtId="0" fontId="6" fillId="0" borderId="0" xfId="0" applyFont="1" applyAlignment="1">
      <alignment horizontal="left" wrapText="1"/>
    </xf>
    <xf numFmtId="0" fontId="12" fillId="0" borderId="0" xfId="0" applyFont="1" applyAlignment="1">
      <alignment horizontal="center" wrapText="1"/>
    </xf>
  </cellXfs>
  <cellStyles count="3">
    <cellStyle name="Excel Built-in Normal" xfId="1" xr:uid="{8AAAF295-CA9D-4A8C-95DB-9C9E372E3124}"/>
    <cellStyle name="Звичайний" xfId="0" builtinId="0"/>
    <cellStyle name="Фінансови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T29"/>
  <sheetViews>
    <sheetView zoomScale="60" zoomScaleNormal="60" workbookViewId="0">
      <selection activeCell="T17" sqref="B3:T17"/>
    </sheetView>
  </sheetViews>
  <sheetFormatPr defaultRowHeight="15" x14ac:dyDescent="0.25"/>
  <cols>
    <col min="3" max="3" width="42.42578125" customWidth="1"/>
    <col min="4" max="5" width="11.28515625" customWidth="1"/>
    <col min="6" max="6" width="13" customWidth="1"/>
    <col min="7" max="7" width="12.7109375" customWidth="1"/>
    <col min="8" max="8" width="14.85546875" customWidth="1"/>
    <col min="9" max="10" width="13.85546875" customWidth="1"/>
    <col min="11" max="11" width="14.28515625" customWidth="1"/>
    <col min="12" max="12" width="13.85546875" customWidth="1"/>
    <col min="13" max="13" width="13.42578125" customWidth="1"/>
    <col min="14" max="14" width="15.42578125" customWidth="1"/>
    <col min="15" max="15" width="14.28515625" customWidth="1"/>
    <col min="16" max="16" width="14.5703125" customWidth="1"/>
    <col min="17" max="17" width="21.140625" customWidth="1"/>
    <col min="18" max="18" width="28.28515625" customWidth="1"/>
    <col min="19" max="19" width="26.42578125" customWidth="1"/>
    <col min="20" max="20" width="12.28515625" customWidth="1"/>
    <col min="23" max="23" width="30.7109375" customWidth="1"/>
  </cols>
  <sheetData>
    <row r="3" spans="2:20" ht="78.75" customHeight="1" x14ac:dyDescent="0.25">
      <c r="B3" s="35" t="s">
        <v>49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</row>
    <row r="4" spans="2:20" ht="119.25" customHeight="1" x14ac:dyDescent="0.25">
      <c r="B4" s="5" t="s">
        <v>0</v>
      </c>
      <c r="C4" s="5" t="s">
        <v>3</v>
      </c>
      <c r="D4" s="2" t="s">
        <v>4</v>
      </c>
      <c r="E4" s="2" t="s">
        <v>27</v>
      </c>
      <c r="F4" s="2" t="s">
        <v>16</v>
      </c>
      <c r="G4" s="2" t="s">
        <v>17</v>
      </c>
      <c r="H4" s="6" t="s">
        <v>18</v>
      </c>
      <c r="I4" s="2" t="s">
        <v>28</v>
      </c>
      <c r="J4" s="2" t="s">
        <v>29</v>
      </c>
      <c r="K4" s="2" t="s">
        <v>31</v>
      </c>
      <c r="L4" s="2" t="s">
        <v>46</v>
      </c>
      <c r="M4" s="2" t="s">
        <v>47</v>
      </c>
      <c r="N4" s="2" t="s">
        <v>48</v>
      </c>
      <c r="O4" s="2" t="s">
        <v>30</v>
      </c>
      <c r="P4" s="6" t="s">
        <v>18</v>
      </c>
      <c r="Q4" s="8" t="s">
        <v>23</v>
      </c>
      <c r="R4" s="6" t="s">
        <v>5</v>
      </c>
      <c r="S4" s="7" t="s">
        <v>6</v>
      </c>
      <c r="T4" s="2" t="s">
        <v>51</v>
      </c>
    </row>
    <row r="5" spans="2:20" x14ac:dyDescent="0.25">
      <c r="B5" s="5">
        <v>1</v>
      </c>
      <c r="C5" s="5">
        <v>2</v>
      </c>
      <c r="D5" s="5">
        <v>3</v>
      </c>
      <c r="E5" s="5">
        <v>4</v>
      </c>
      <c r="F5" s="5">
        <v>5</v>
      </c>
      <c r="G5" s="5">
        <v>6</v>
      </c>
      <c r="H5" s="5">
        <v>7</v>
      </c>
      <c r="I5" s="5">
        <v>8</v>
      </c>
      <c r="J5" s="5">
        <v>9</v>
      </c>
      <c r="K5" s="5">
        <v>10</v>
      </c>
      <c r="L5" s="5"/>
      <c r="M5" s="5"/>
      <c r="N5" s="5"/>
      <c r="O5" s="5">
        <v>11</v>
      </c>
      <c r="P5" s="5">
        <v>12</v>
      </c>
      <c r="Q5" s="5">
        <v>13</v>
      </c>
      <c r="R5" s="5">
        <v>14</v>
      </c>
      <c r="S5" s="5">
        <v>15</v>
      </c>
      <c r="T5" s="23">
        <v>16</v>
      </c>
    </row>
    <row r="6" spans="2:20" ht="36" customHeight="1" x14ac:dyDescent="0.25">
      <c r="B6" s="37" t="s">
        <v>20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</row>
    <row r="7" spans="2:20" ht="96.75" customHeight="1" x14ac:dyDescent="0.25">
      <c r="B7" s="17">
        <v>1</v>
      </c>
      <c r="C7" s="4" t="s">
        <v>43</v>
      </c>
      <c r="D7" s="1" t="s">
        <v>2</v>
      </c>
      <c r="E7" s="1">
        <v>2</v>
      </c>
      <c r="F7" s="19">
        <v>2723</v>
      </c>
      <c r="G7" s="19">
        <f t="shared" ref="G7:G15" si="0">F7*1.07</f>
        <v>2913.61</v>
      </c>
      <c r="H7" s="3">
        <f t="shared" ref="H7:H15" si="1">E7*G7</f>
        <v>5827.22</v>
      </c>
      <c r="I7" s="19">
        <v>2840</v>
      </c>
      <c r="J7" s="19">
        <v>3038.8</v>
      </c>
      <c r="K7" s="3">
        <f t="shared" ref="K7:K15" si="2">E7*J7</f>
        <v>6077.6</v>
      </c>
      <c r="L7" s="19">
        <v>2840</v>
      </c>
      <c r="M7" s="19">
        <v>3038.8</v>
      </c>
      <c r="N7" s="3">
        <f>E7*M7</f>
        <v>6077.6</v>
      </c>
      <c r="O7" s="3">
        <f>(G7+J7+M7)/3</f>
        <v>2997.0699999999997</v>
      </c>
      <c r="P7" s="3">
        <f t="shared" ref="P7:P15" si="3">E7*O7</f>
        <v>5994.1399999999994</v>
      </c>
      <c r="Q7" s="12" t="s">
        <v>24</v>
      </c>
      <c r="R7" s="9" t="s">
        <v>50</v>
      </c>
      <c r="S7" s="9" t="s">
        <v>15</v>
      </c>
      <c r="T7" s="24">
        <v>2363</v>
      </c>
    </row>
    <row r="8" spans="2:20" ht="83.25" customHeight="1" x14ac:dyDescent="0.25">
      <c r="B8" s="17">
        <v>2</v>
      </c>
      <c r="C8" s="4" t="s">
        <v>45</v>
      </c>
      <c r="D8" s="1" t="s">
        <v>2</v>
      </c>
      <c r="E8" s="1">
        <v>1</v>
      </c>
      <c r="F8" s="19">
        <v>6237</v>
      </c>
      <c r="G8" s="19">
        <f t="shared" si="0"/>
        <v>6673.59</v>
      </c>
      <c r="H8" s="3">
        <f t="shared" si="1"/>
        <v>6673.59</v>
      </c>
      <c r="I8" s="19">
        <v>6779</v>
      </c>
      <c r="J8" s="19">
        <v>7253.53</v>
      </c>
      <c r="K8" s="3">
        <f t="shared" si="2"/>
        <v>7253.53</v>
      </c>
      <c r="L8" s="3">
        <v>6779</v>
      </c>
      <c r="M8" s="19">
        <v>7253.53</v>
      </c>
      <c r="N8" s="3">
        <f t="shared" ref="N8:N15" si="4">E8*M8</f>
        <v>7253.53</v>
      </c>
      <c r="O8" s="3">
        <f t="shared" ref="O8:O15" si="5">(G8+J8+M8)/3</f>
        <v>7060.2166666666662</v>
      </c>
      <c r="P8" s="3">
        <f t="shared" si="3"/>
        <v>7060.2166666666662</v>
      </c>
      <c r="Q8" s="12" t="s">
        <v>24</v>
      </c>
      <c r="R8" s="9" t="s">
        <v>12</v>
      </c>
      <c r="S8" s="9" t="s">
        <v>25</v>
      </c>
      <c r="T8" s="24">
        <v>2364</v>
      </c>
    </row>
    <row r="9" spans="2:20" ht="102.75" customHeight="1" x14ac:dyDescent="0.25">
      <c r="B9" s="17">
        <v>3</v>
      </c>
      <c r="C9" s="4" t="s">
        <v>44</v>
      </c>
      <c r="D9" s="1" t="s">
        <v>2</v>
      </c>
      <c r="E9" s="1">
        <v>1</v>
      </c>
      <c r="F9" s="19">
        <v>2541</v>
      </c>
      <c r="G9" s="19">
        <f t="shared" si="0"/>
        <v>2718.8700000000003</v>
      </c>
      <c r="H9" s="3">
        <f t="shared" si="1"/>
        <v>2718.8700000000003</v>
      </c>
      <c r="I9" s="19">
        <v>2761</v>
      </c>
      <c r="J9" s="19">
        <v>2954.27</v>
      </c>
      <c r="K9" s="3">
        <f t="shared" si="2"/>
        <v>2954.27</v>
      </c>
      <c r="L9" s="3">
        <v>2761</v>
      </c>
      <c r="M9" s="19">
        <v>2954.27</v>
      </c>
      <c r="N9" s="3">
        <f t="shared" si="4"/>
        <v>2954.27</v>
      </c>
      <c r="O9" s="3">
        <f t="shared" si="5"/>
        <v>2875.8033333333333</v>
      </c>
      <c r="P9" s="3">
        <f t="shared" si="3"/>
        <v>2875.8033333333333</v>
      </c>
      <c r="Q9" s="12" t="s">
        <v>24</v>
      </c>
      <c r="R9" s="9" t="s">
        <v>19</v>
      </c>
      <c r="S9" s="9" t="s">
        <v>26</v>
      </c>
      <c r="T9" s="24">
        <v>2365</v>
      </c>
    </row>
    <row r="10" spans="2:20" ht="123.75" customHeight="1" x14ac:dyDescent="0.25">
      <c r="B10" s="17">
        <v>5</v>
      </c>
      <c r="C10" s="4" t="s">
        <v>39</v>
      </c>
      <c r="D10" s="1" t="s">
        <v>1</v>
      </c>
      <c r="E10" s="1">
        <v>6</v>
      </c>
      <c r="F10" s="19">
        <v>29800</v>
      </c>
      <c r="G10" s="11">
        <f t="shared" si="0"/>
        <v>31886.000000000004</v>
      </c>
      <c r="H10" s="3">
        <f t="shared" si="1"/>
        <v>191316.00000000003</v>
      </c>
      <c r="I10" s="19">
        <v>32390</v>
      </c>
      <c r="J10" s="19">
        <v>34657.300000000003</v>
      </c>
      <c r="K10" s="3">
        <f t="shared" si="2"/>
        <v>207943.80000000002</v>
      </c>
      <c r="L10" s="3">
        <v>32390</v>
      </c>
      <c r="M10" s="19">
        <v>34657.300000000003</v>
      </c>
      <c r="N10" s="3">
        <f t="shared" si="4"/>
        <v>207943.80000000002</v>
      </c>
      <c r="O10" s="3">
        <f t="shared" si="5"/>
        <v>33733.533333333333</v>
      </c>
      <c r="P10" s="3">
        <f t="shared" si="3"/>
        <v>202401.2</v>
      </c>
      <c r="Q10" s="12" t="s">
        <v>24</v>
      </c>
      <c r="R10" s="9" t="s">
        <v>9</v>
      </c>
      <c r="S10" s="1" t="s">
        <v>10</v>
      </c>
      <c r="T10" s="24">
        <v>2368</v>
      </c>
    </row>
    <row r="11" spans="2:20" ht="99" customHeight="1" x14ac:dyDescent="0.25">
      <c r="B11" s="17">
        <v>6</v>
      </c>
      <c r="C11" s="4" t="s">
        <v>38</v>
      </c>
      <c r="D11" s="1" t="s">
        <v>1</v>
      </c>
      <c r="E11" s="1">
        <v>1</v>
      </c>
      <c r="F11" s="19">
        <v>5544</v>
      </c>
      <c r="G11" s="19">
        <f t="shared" si="0"/>
        <v>5932.08</v>
      </c>
      <c r="H11" s="3">
        <f t="shared" si="1"/>
        <v>5932.08</v>
      </c>
      <c r="I11" s="19">
        <v>6026</v>
      </c>
      <c r="J11" s="19">
        <v>6447.82</v>
      </c>
      <c r="K11" s="3">
        <f t="shared" si="2"/>
        <v>6447.82</v>
      </c>
      <c r="L11" s="3">
        <v>6026</v>
      </c>
      <c r="M11" s="19">
        <v>6447.82</v>
      </c>
      <c r="N11" s="3">
        <f t="shared" si="4"/>
        <v>6447.82</v>
      </c>
      <c r="O11" s="3">
        <f t="shared" si="5"/>
        <v>6275.9066666666668</v>
      </c>
      <c r="P11" s="3">
        <f t="shared" si="3"/>
        <v>6275.9066666666668</v>
      </c>
      <c r="Q11" s="12" t="s">
        <v>24</v>
      </c>
      <c r="R11" s="9" t="s">
        <v>7</v>
      </c>
      <c r="S11" s="1" t="s">
        <v>8</v>
      </c>
      <c r="T11" s="24">
        <v>2369</v>
      </c>
    </row>
    <row r="12" spans="2:20" ht="97.5" customHeight="1" x14ac:dyDescent="0.25">
      <c r="B12" s="17">
        <v>7</v>
      </c>
      <c r="C12" s="4" t="s">
        <v>37</v>
      </c>
      <c r="D12" s="1" t="s">
        <v>1</v>
      </c>
      <c r="E12" s="1">
        <v>1</v>
      </c>
      <c r="F12" s="19">
        <v>5636</v>
      </c>
      <c r="G12" s="19">
        <f t="shared" si="0"/>
        <v>6030.52</v>
      </c>
      <c r="H12" s="3">
        <f t="shared" si="1"/>
        <v>6030.52</v>
      </c>
      <c r="I12" s="19">
        <v>6127</v>
      </c>
      <c r="J12" s="19">
        <v>6555.89</v>
      </c>
      <c r="K12" s="3">
        <f t="shared" si="2"/>
        <v>6555.89</v>
      </c>
      <c r="L12" s="3">
        <v>6127</v>
      </c>
      <c r="M12" s="19">
        <v>6555.89</v>
      </c>
      <c r="N12" s="3">
        <f t="shared" si="4"/>
        <v>6555.89</v>
      </c>
      <c r="O12" s="3">
        <f t="shared" si="5"/>
        <v>6380.7666666666664</v>
      </c>
      <c r="P12" s="3">
        <f t="shared" si="3"/>
        <v>6380.7666666666664</v>
      </c>
      <c r="Q12" s="12" t="s">
        <v>24</v>
      </c>
      <c r="R12" s="9" t="s">
        <v>52</v>
      </c>
      <c r="S12" s="20" t="s">
        <v>11</v>
      </c>
      <c r="T12" s="24">
        <v>2370</v>
      </c>
    </row>
    <row r="13" spans="2:20" ht="81" customHeight="1" x14ac:dyDescent="0.25">
      <c r="B13" s="17">
        <v>8</v>
      </c>
      <c r="C13" s="10" t="s">
        <v>42</v>
      </c>
      <c r="D13" s="9" t="s">
        <v>2</v>
      </c>
      <c r="E13" s="1">
        <v>5</v>
      </c>
      <c r="F13" s="19">
        <v>1432</v>
      </c>
      <c r="G13" s="19">
        <f t="shared" si="0"/>
        <v>1532.24</v>
      </c>
      <c r="H13" s="3">
        <f t="shared" si="1"/>
        <v>7661.2</v>
      </c>
      <c r="I13" s="19">
        <v>1557</v>
      </c>
      <c r="J13" s="19">
        <v>1665.99</v>
      </c>
      <c r="K13" s="3">
        <f t="shared" si="2"/>
        <v>8329.9500000000007</v>
      </c>
      <c r="L13" s="3">
        <v>1557</v>
      </c>
      <c r="M13" s="19">
        <v>1665.99</v>
      </c>
      <c r="N13" s="3">
        <f t="shared" si="4"/>
        <v>8329.9500000000007</v>
      </c>
      <c r="O13" s="3">
        <f t="shared" si="5"/>
        <v>1621.4066666666668</v>
      </c>
      <c r="P13" s="3">
        <f t="shared" si="3"/>
        <v>8107.0333333333338</v>
      </c>
      <c r="Q13" s="12" t="s">
        <v>24</v>
      </c>
      <c r="R13" s="9" t="s">
        <v>13</v>
      </c>
      <c r="S13" s="1" t="s">
        <v>14</v>
      </c>
      <c r="T13" s="24">
        <v>2372</v>
      </c>
    </row>
    <row r="14" spans="2:20" ht="92.25" customHeight="1" x14ac:dyDescent="0.25">
      <c r="B14" s="17">
        <v>9</v>
      </c>
      <c r="C14" s="10" t="s">
        <v>40</v>
      </c>
      <c r="D14" s="9" t="s">
        <v>1</v>
      </c>
      <c r="E14" s="1">
        <v>3</v>
      </c>
      <c r="F14" s="19">
        <v>23500</v>
      </c>
      <c r="G14" s="19">
        <f t="shared" si="0"/>
        <v>25145</v>
      </c>
      <c r="H14" s="3">
        <f t="shared" si="1"/>
        <v>75435</v>
      </c>
      <c r="I14" s="3">
        <v>25510</v>
      </c>
      <c r="J14" s="3">
        <v>27295.7</v>
      </c>
      <c r="K14" s="3">
        <f t="shared" si="2"/>
        <v>81887.100000000006</v>
      </c>
      <c r="L14" s="3">
        <v>25510</v>
      </c>
      <c r="M14" s="19">
        <v>27295.7</v>
      </c>
      <c r="N14" s="3">
        <f t="shared" si="4"/>
        <v>81887.100000000006</v>
      </c>
      <c r="O14" s="3">
        <f t="shared" si="5"/>
        <v>26578.799999999999</v>
      </c>
      <c r="P14" s="3">
        <f t="shared" si="3"/>
        <v>79736.399999999994</v>
      </c>
      <c r="Q14" s="12" t="s">
        <v>24</v>
      </c>
      <c r="R14" s="9" t="s">
        <v>21</v>
      </c>
      <c r="S14" s="9" t="s">
        <v>36</v>
      </c>
      <c r="T14" s="24">
        <v>2374</v>
      </c>
    </row>
    <row r="15" spans="2:20" ht="72.75" customHeight="1" x14ac:dyDescent="0.25">
      <c r="B15" s="17">
        <v>10</v>
      </c>
      <c r="C15" s="10" t="s">
        <v>41</v>
      </c>
      <c r="D15" s="9" t="s">
        <v>1</v>
      </c>
      <c r="E15" s="1">
        <v>3</v>
      </c>
      <c r="F15" s="19">
        <v>1987</v>
      </c>
      <c r="G15" s="19">
        <f t="shared" si="0"/>
        <v>2126.09</v>
      </c>
      <c r="H15" s="3">
        <f t="shared" si="1"/>
        <v>6378.27</v>
      </c>
      <c r="I15" s="3">
        <v>2159</v>
      </c>
      <c r="J15" s="3">
        <v>2310.13</v>
      </c>
      <c r="K15" s="3">
        <f t="shared" si="2"/>
        <v>6930.39</v>
      </c>
      <c r="L15" s="3">
        <v>2159</v>
      </c>
      <c r="M15" s="19">
        <v>2310.13</v>
      </c>
      <c r="N15" s="3">
        <f t="shared" si="4"/>
        <v>6930.39</v>
      </c>
      <c r="O15" s="3">
        <f t="shared" si="5"/>
        <v>2248.7833333333333</v>
      </c>
      <c r="P15" s="3">
        <f t="shared" si="3"/>
        <v>6746.35</v>
      </c>
      <c r="Q15" s="12" t="s">
        <v>24</v>
      </c>
      <c r="R15" s="9" t="s">
        <v>22</v>
      </c>
      <c r="S15" s="9" t="s">
        <v>35</v>
      </c>
      <c r="T15" s="24">
        <v>2375</v>
      </c>
    </row>
    <row r="17" spans="3:16" ht="15.75" x14ac:dyDescent="0.25">
      <c r="C17" s="13" t="s">
        <v>32</v>
      </c>
      <c r="D17" s="14"/>
      <c r="E17" s="14"/>
      <c r="F17" s="14"/>
      <c r="G17" s="14"/>
      <c r="H17" s="22">
        <f>SUM(H7:H15)</f>
        <v>307972.75</v>
      </c>
      <c r="I17" s="14"/>
      <c r="J17" s="14"/>
      <c r="K17" s="15">
        <f>SUM(K7:K15)</f>
        <v>334380.35000000009</v>
      </c>
      <c r="L17" s="15"/>
      <c r="M17" s="15"/>
      <c r="N17" s="15">
        <f>SUM(N7:N15)</f>
        <v>334380.35000000009</v>
      </c>
      <c r="O17" s="14"/>
      <c r="P17" s="15">
        <f>SUM(P7:P15)</f>
        <v>325577.81666666665</v>
      </c>
    </row>
    <row r="22" spans="3:16" ht="70.5" customHeight="1" x14ac:dyDescent="0.25">
      <c r="C22" s="16" t="s">
        <v>33</v>
      </c>
      <c r="D22" s="16"/>
      <c r="E22" s="16"/>
      <c r="F22" s="16"/>
      <c r="G22" s="16"/>
      <c r="H22" s="25"/>
      <c r="J22" s="18"/>
      <c r="K22" s="18"/>
      <c r="L22" s="18"/>
      <c r="M22" s="18"/>
      <c r="N22" s="18"/>
      <c r="P22" s="25" t="s">
        <v>34</v>
      </c>
    </row>
    <row r="29" spans="3:16" x14ac:dyDescent="0.25">
      <c r="H29" s="21"/>
    </row>
  </sheetData>
  <mergeCells count="2">
    <mergeCell ref="B3:T3"/>
    <mergeCell ref="B6:T6"/>
  </mergeCells>
  <pageMargins left="0" right="0" top="0" bottom="0" header="0.31496062992125984" footer="0.31496062992125984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U19"/>
  <sheetViews>
    <sheetView tabSelected="1" zoomScale="85" zoomScaleNormal="85" workbookViewId="0">
      <selection activeCell="E2" sqref="E2:M2"/>
    </sheetView>
  </sheetViews>
  <sheetFormatPr defaultRowHeight="15" x14ac:dyDescent="0.25"/>
  <cols>
    <col min="3" max="3" width="48.85546875" customWidth="1"/>
    <col min="6" max="6" width="14.7109375" customWidth="1"/>
    <col min="7" max="7" width="12.42578125" customWidth="1"/>
    <col min="8" max="8" width="13.140625" customWidth="1"/>
    <col min="9" max="9" width="13.5703125" customWidth="1"/>
    <col min="10" max="10" width="12.140625" customWidth="1"/>
    <col min="11" max="11" width="13" customWidth="1"/>
    <col min="12" max="12" width="13.42578125" customWidth="1"/>
    <col min="13" max="13" width="18.5703125" customWidth="1"/>
    <col min="14" max="14" width="13.7109375" customWidth="1"/>
    <col min="16" max="16" width="11.28515625" bestFit="1" customWidth="1"/>
    <col min="17" max="17" width="13.85546875" customWidth="1"/>
    <col min="18" max="18" width="15" customWidth="1"/>
    <col min="20" max="20" width="10.140625" customWidth="1"/>
    <col min="21" max="21" width="25.85546875" customWidth="1"/>
  </cols>
  <sheetData>
    <row r="2" spans="2:21" s="34" customFormat="1" ht="18.75" x14ac:dyDescent="0.3">
      <c r="E2" s="41" t="s">
        <v>65</v>
      </c>
      <c r="F2" s="41"/>
      <c r="G2" s="41"/>
      <c r="H2" s="41"/>
      <c r="I2" s="41"/>
      <c r="J2" s="41"/>
      <c r="K2" s="41"/>
      <c r="L2" s="41"/>
      <c r="M2" s="41"/>
    </row>
    <row r="3" spans="2:21" ht="18.75" x14ac:dyDescent="0.25">
      <c r="B3" s="35" t="s">
        <v>49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4" spans="2:21" ht="99.75" x14ac:dyDescent="0.25">
      <c r="B4" s="5" t="s">
        <v>0</v>
      </c>
      <c r="C4" s="5" t="s">
        <v>3</v>
      </c>
      <c r="D4" s="2" t="s">
        <v>4</v>
      </c>
      <c r="E4" s="2" t="s">
        <v>27</v>
      </c>
      <c r="F4" s="2" t="s">
        <v>16</v>
      </c>
      <c r="G4" s="2" t="s">
        <v>17</v>
      </c>
      <c r="H4" s="6" t="s">
        <v>18</v>
      </c>
      <c r="I4" s="2" t="s">
        <v>28</v>
      </c>
      <c r="J4" s="2" t="s">
        <v>29</v>
      </c>
      <c r="K4" s="2" t="s">
        <v>31</v>
      </c>
      <c r="L4" s="2" t="s">
        <v>46</v>
      </c>
      <c r="M4" s="2" t="s">
        <v>47</v>
      </c>
      <c r="N4" s="2" t="s">
        <v>48</v>
      </c>
      <c r="O4" s="2" t="s">
        <v>30</v>
      </c>
      <c r="P4" s="6" t="s">
        <v>18</v>
      </c>
      <c r="Q4" s="32" t="s">
        <v>59</v>
      </c>
      <c r="R4" s="32" t="s">
        <v>60</v>
      </c>
      <c r="S4" s="32" t="s">
        <v>61</v>
      </c>
      <c r="T4" s="32" t="s">
        <v>62</v>
      </c>
      <c r="U4" s="33" t="s">
        <v>63</v>
      </c>
    </row>
    <row r="5" spans="2:21" x14ac:dyDescent="0.25">
      <c r="B5" s="5">
        <v>1</v>
      </c>
      <c r="C5" s="5">
        <v>2</v>
      </c>
      <c r="D5" s="5">
        <v>3</v>
      </c>
      <c r="E5" s="5">
        <v>4</v>
      </c>
      <c r="F5" s="5">
        <v>5</v>
      </c>
      <c r="G5" s="5">
        <v>6</v>
      </c>
      <c r="H5" s="5">
        <v>7</v>
      </c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>
        <v>15</v>
      </c>
      <c r="Q5" s="5">
        <v>16</v>
      </c>
      <c r="R5" s="5">
        <v>17</v>
      </c>
      <c r="S5" s="5">
        <v>18</v>
      </c>
      <c r="T5" s="5">
        <v>19</v>
      </c>
      <c r="U5" s="5">
        <v>20</v>
      </c>
    </row>
    <row r="6" spans="2:21" ht="15.75" x14ac:dyDescent="0.25">
      <c r="B6" s="37" t="s">
        <v>20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2:21" ht="60" x14ac:dyDescent="0.25">
      <c r="B7" s="17">
        <v>1</v>
      </c>
      <c r="C7" s="4" t="s">
        <v>43</v>
      </c>
      <c r="D7" s="1" t="s">
        <v>2</v>
      </c>
      <c r="E7" s="1">
        <v>2</v>
      </c>
      <c r="F7" s="19">
        <v>2723</v>
      </c>
      <c r="G7" s="19">
        <f t="shared" ref="G7:G15" si="0">F7*1.07</f>
        <v>2913.61</v>
      </c>
      <c r="H7" s="3">
        <f t="shared" ref="H7:H15" si="1">E7*G7</f>
        <v>5827.22</v>
      </c>
      <c r="I7" s="19">
        <v>2840</v>
      </c>
      <c r="J7" s="19">
        <v>3038.8</v>
      </c>
      <c r="K7" s="3">
        <f t="shared" ref="K7:K15" si="2">E7*J7</f>
        <v>6077.6</v>
      </c>
      <c r="L7" s="19">
        <v>2840</v>
      </c>
      <c r="M7" s="19">
        <v>3038.8</v>
      </c>
      <c r="N7" s="3">
        <f>E7*M7</f>
        <v>6077.6</v>
      </c>
      <c r="O7" s="3">
        <f>(G7+J7+M7)/3</f>
        <v>2997.0699999999997</v>
      </c>
      <c r="P7" s="3">
        <f t="shared" ref="P7:P15" si="3">E7*O7</f>
        <v>5994.1399999999994</v>
      </c>
      <c r="Q7" s="19">
        <f>G7</f>
        <v>2913.61</v>
      </c>
      <c r="R7" s="19">
        <f>Q7*E7</f>
        <v>5827.22</v>
      </c>
      <c r="S7" s="19">
        <f>Q7-O7</f>
        <v>-83.459999999999582</v>
      </c>
      <c r="T7" s="19">
        <f>R7-P7</f>
        <v>-166.91999999999916</v>
      </c>
      <c r="U7" s="3" t="s">
        <v>64</v>
      </c>
    </row>
    <row r="8" spans="2:21" ht="45" x14ac:dyDescent="0.25">
      <c r="B8" s="17">
        <v>2</v>
      </c>
      <c r="C8" s="4" t="s">
        <v>45</v>
      </c>
      <c r="D8" s="1" t="s">
        <v>2</v>
      </c>
      <c r="E8" s="1">
        <v>1</v>
      </c>
      <c r="F8" s="19">
        <v>6237</v>
      </c>
      <c r="G8" s="19">
        <f t="shared" si="0"/>
        <v>6673.59</v>
      </c>
      <c r="H8" s="3">
        <f t="shared" si="1"/>
        <v>6673.59</v>
      </c>
      <c r="I8" s="19">
        <v>6779</v>
      </c>
      <c r="J8" s="19">
        <v>7253.53</v>
      </c>
      <c r="K8" s="3">
        <f t="shared" si="2"/>
        <v>7253.53</v>
      </c>
      <c r="L8" s="3">
        <v>6779</v>
      </c>
      <c r="M8" s="19">
        <v>7253.53</v>
      </c>
      <c r="N8" s="3">
        <f t="shared" ref="N8:N15" si="4">E8*M8</f>
        <v>7253.53</v>
      </c>
      <c r="O8" s="3">
        <f t="shared" ref="O8:O15" si="5">(G8+J8+M8)/3</f>
        <v>7060.2166666666662</v>
      </c>
      <c r="P8" s="3">
        <f t="shared" si="3"/>
        <v>7060.2166666666662</v>
      </c>
      <c r="Q8" s="19">
        <f t="shared" ref="Q8:Q15" si="6">G8</f>
        <v>6673.59</v>
      </c>
      <c r="R8" s="19">
        <f t="shared" ref="R8:R15" si="7">Q8*E8</f>
        <v>6673.59</v>
      </c>
      <c r="S8" s="19">
        <f t="shared" ref="S8:S15" si="8">Q8-O8</f>
        <v>-386.6266666666661</v>
      </c>
      <c r="T8" s="19">
        <f t="shared" ref="T8:T16" si="9">R8-P8</f>
        <v>-386.6266666666661</v>
      </c>
      <c r="U8" s="3" t="s">
        <v>64</v>
      </c>
    </row>
    <row r="9" spans="2:21" ht="45" x14ac:dyDescent="0.25">
      <c r="B9" s="17">
        <v>3</v>
      </c>
      <c r="C9" s="4" t="s">
        <v>44</v>
      </c>
      <c r="D9" s="1" t="s">
        <v>2</v>
      </c>
      <c r="E9" s="1">
        <v>1</v>
      </c>
      <c r="F9" s="19">
        <v>2541</v>
      </c>
      <c r="G9" s="19">
        <f t="shared" si="0"/>
        <v>2718.8700000000003</v>
      </c>
      <c r="H9" s="3">
        <f t="shared" si="1"/>
        <v>2718.8700000000003</v>
      </c>
      <c r="I9" s="19">
        <v>2761</v>
      </c>
      <c r="J9" s="19">
        <v>2954.27</v>
      </c>
      <c r="K9" s="3">
        <f t="shared" si="2"/>
        <v>2954.27</v>
      </c>
      <c r="L9" s="3">
        <v>2761</v>
      </c>
      <c r="M9" s="19">
        <v>2954.27</v>
      </c>
      <c r="N9" s="3">
        <f t="shared" si="4"/>
        <v>2954.27</v>
      </c>
      <c r="O9" s="3">
        <f t="shared" si="5"/>
        <v>2875.8033333333333</v>
      </c>
      <c r="P9" s="3">
        <f t="shared" si="3"/>
        <v>2875.8033333333333</v>
      </c>
      <c r="Q9" s="19">
        <f t="shared" si="6"/>
        <v>2718.8700000000003</v>
      </c>
      <c r="R9" s="19">
        <f t="shared" si="7"/>
        <v>2718.8700000000003</v>
      </c>
      <c r="S9" s="19">
        <f t="shared" si="8"/>
        <v>-156.93333333333294</v>
      </c>
      <c r="T9" s="19">
        <f t="shared" si="9"/>
        <v>-156.93333333333294</v>
      </c>
      <c r="U9" s="3" t="s">
        <v>64</v>
      </c>
    </row>
    <row r="10" spans="2:21" ht="60" x14ac:dyDescent="0.25">
      <c r="B10" s="17">
        <v>5</v>
      </c>
      <c r="C10" s="4" t="s">
        <v>39</v>
      </c>
      <c r="D10" s="1" t="s">
        <v>1</v>
      </c>
      <c r="E10" s="1">
        <v>6</v>
      </c>
      <c r="F10" s="19">
        <v>29800</v>
      </c>
      <c r="G10" s="11">
        <f t="shared" si="0"/>
        <v>31886.000000000004</v>
      </c>
      <c r="H10" s="3">
        <f t="shared" si="1"/>
        <v>191316.00000000003</v>
      </c>
      <c r="I10" s="19">
        <v>32390</v>
      </c>
      <c r="J10" s="19">
        <v>34657.300000000003</v>
      </c>
      <c r="K10" s="3">
        <f t="shared" si="2"/>
        <v>207943.80000000002</v>
      </c>
      <c r="L10" s="3">
        <v>32390</v>
      </c>
      <c r="M10" s="19">
        <v>34657.300000000003</v>
      </c>
      <c r="N10" s="3">
        <f t="shared" si="4"/>
        <v>207943.80000000002</v>
      </c>
      <c r="O10" s="3">
        <f t="shared" si="5"/>
        <v>33733.533333333333</v>
      </c>
      <c r="P10" s="3">
        <f t="shared" si="3"/>
        <v>202401.2</v>
      </c>
      <c r="Q10" s="19">
        <f t="shared" si="6"/>
        <v>31886.000000000004</v>
      </c>
      <c r="R10" s="19">
        <f t="shared" si="7"/>
        <v>191316.00000000003</v>
      </c>
      <c r="S10" s="19">
        <f t="shared" si="8"/>
        <v>-1847.5333333333292</v>
      </c>
      <c r="T10" s="19">
        <f t="shared" si="9"/>
        <v>-11085.199999999983</v>
      </c>
      <c r="U10" s="3" t="s">
        <v>64</v>
      </c>
    </row>
    <row r="11" spans="2:21" ht="45" x14ac:dyDescent="0.25">
      <c r="B11" s="17">
        <v>6</v>
      </c>
      <c r="C11" s="4" t="s">
        <v>38</v>
      </c>
      <c r="D11" s="1" t="s">
        <v>1</v>
      </c>
      <c r="E11" s="1">
        <v>1</v>
      </c>
      <c r="F11" s="19">
        <v>5544</v>
      </c>
      <c r="G11" s="19">
        <f t="shared" si="0"/>
        <v>5932.08</v>
      </c>
      <c r="H11" s="3">
        <f t="shared" si="1"/>
        <v>5932.08</v>
      </c>
      <c r="I11" s="19">
        <v>6026</v>
      </c>
      <c r="J11" s="19">
        <v>6447.82</v>
      </c>
      <c r="K11" s="3">
        <f t="shared" si="2"/>
        <v>6447.82</v>
      </c>
      <c r="L11" s="3">
        <v>6026</v>
      </c>
      <c r="M11" s="19">
        <v>6447.82</v>
      </c>
      <c r="N11" s="3">
        <f t="shared" si="4"/>
        <v>6447.82</v>
      </c>
      <c r="O11" s="3">
        <f t="shared" si="5"/>
        <v>6275.9066666666668</v>
      </c>
      <c r="P11" s="3">
        <f t="shared" si="3"/>
        <v>6275.9066666666668</v>
      </c>
      <c r="Q11" s="19">
        <f t="shared" si="6"/>
        <v>5932.08</v>
      </c>
      <c r="R11" s="19">
        <f t="shared" si="7"/>
        <v>5932.08</v>
      </c>
      <c r="S11" s="19">
        <f t="shared" si="8"/>
        <v>-343.82666666666682</v>
      </c>
      <c r="T11" s="19">
        <f t="shared" si="9"/>
        <v>-343.82666666666682</v>
      </c>
      <c r="U11" s="3" t="s">
        <v>64</v>
      </c>
    </row>
    <row r="12" spans="2:21" ht="60" x14ac:dyDescent="0.25">
      <c r="B12" s="17">
        <v>7</v>
      </c>
      <c r="C12" s="4" t="s">
        <v>37</v>
      </c>
      <c r="D12" s="1" t="s">
        <v>1</v>
      </c>
      <c r="E12" s="1">
        <v>1</v>
      </c>
      <c r="F12" s="19">
        <v>5636</v>
      </c>
      <c r="G12" s="19">
        <f t="shared" si="0"/>
        <v>6030.52</v>
      </c>
      <c r="H12" s="3">
        <f t="shared" si="1"/>
        <v>6030.52</v>
      </c>
      <c r="I12" s="19">
        <v>6127</v>
      </c>
      <c r="J12" s="19">
        <v>6555.89</v>
      </c>
      <c r="K12" s="3">
        <f t="shared" si="2"/>
        <v>6555.89</v>
      </c>
      <c r="L12" s="3">
        <v>6127</v>
      </c>
      <c r="M12" s="19">
        <v>6555.89</v>
      </c>
      <c r="N12" s="3">
        <f t="shared" si="4"/>
        <v>6555.89</v>
      </c>
      <c r="O12" s="3">
        <f t="shared" si="5"/>
        <v>6380.7666666666664</v>
      </c>
      <c r="P12" s="3">
        <f t="shared" si="3"/>
        <v>6380.7666666666664</v>
      </c>
      <c r="Q12" s="19">
        <f t="shared" si="6"/>
        <v>6030.52</v>
      </c>
      <c r="R12" s="19">
        <f t="shared" si="7"/>
        <v>6030.52</v>
      </c>
      <c r="S12" s="19">
        <f t="shared" si="8"/>
        <v>-350.24666666666599</v>
      </c>
      <c r="T12" s="19">
        <f t="shared" si="9"/>
        <v>-350.24666666666599</v>
      </c>
      <c r="U12" s="3" t="s">
        <v>64</v>
      </c>
    </row>
    <row r="13" spans="2:21" ht="45" x14ac:dyDescent="0.25">
      <c r="B13" s="17">
        <v>8</v>
      </c>
      <c r="C13" s="10" t="s">
        <v>42</v>
      </c>
      <c r="D13" s="9" t="s">
        <v>2</v>
      </c>
      <c r="E13" s="1">
        <v>5</v>
      </c>
      <c r="F13" s="19">
        <v>1432</v>
      </c>
      <c r="G13" s="19">
        <f t="shared" si="0"/>
        <v>1532.24</v>
      </c>
      <c r="H13" s="3">
        <f t="shared" si="1"/>
        <v>7661.2</v>
      </c>
      <c r="I13" s="19">
        <v>1557</v>
      </c>
      <c r="J13" s="19">
        <v>1665.99</v>
      </c>
      <c r="K13" s="3">
        <f t="shared" si="2"/>
        <v>8329.9500000000007</v>
      </c>
      <c r="L13" s="3">
        <v>1557</v>
      </c>
      <c r="M13" s="19">
        <v>1665.99</v>
      </c>
      <c r="N13" s="3">
        <f t="shared" si="4"/>
        <v>8329.9500000000007</v>
      </c>
      <c r="O13" s="3">
        <f t="shared" si="5"/>
        <v>1621.4066666666668</v>
      </c>
      <c r="P13" s="3">
        <f t="shared" si="3"/>
        <v>8107.0333333333338</v>
      </c>
      <c r="Q13" s="19">
        <f t="shared" si="6"/>
        <v>1532.24</v>
      </c>
      <c r="R13" s="19">
        <f t="shared" si="7"/>
        <v>7661.2</v>
      </c>
      <c r="S13" s="19">
        <f t="shared" si="8"/>
        <v>-89.166666666666742</v>
      </c>
      <c r="T13" s="19">
        <f t="shared" si="9"/>
        <v>-445.83333333333394</v>
      </c>
      <c r="U13" s="3" t="s">
        <v>64</v>
      </c>
    </row>
    <row r="14" spans="2:21" ht="45" x14ac:dyDescent="0.25">
      <c r="B14" s="17">
        <v>9</v>
      </c>
      <c r="C14" s="10" t="s">
        <v>40</v>
      </c>
      <c r="D14" s="9" t="s">
        <v>1</v>
      </c>
      <c r="E14" s="1">
        <v>3</v>
      </c>
      <c r="F14" s="19">
        <v>23500</v>
      </c>
      <c r="G14" s="19">
        <f t="shared" si="0"/>
        <v>25145</v>
      </c>
      <c r="H14" s="3">
        <f t="shared" si="1"/>
        <v>75435</v>
      </c>
      <c r="I14" s="3">
        <v>25510</v>
      </c>
      <c r="J14" s="3">
        <v>27295.7</v>
      </c>
      <c r="K14" s="3">
        <f t="shared" si="2"/>
        <v>81887.100000000006</v>
      </c>
      <c r="L14" s="3">
        <v>25510</v>
      </c>
      <c r="M14" s="19">
        <v>27295.7</v>
      </c>
      <c r="N14" s="3">
        <f t="shared" si="4"/>
        <v>81887.100000000006</v>
      </c>
      <c r="O14" s="3">
        <f t="shared" si="5"/>
        <v>26578.799999999999</v>
      </c>
      <c r="P14" s="3">
        <f t="shared" si="3"/>
        <v>79736.399999999994</v>
      </c>
      <c r="Q14" s="19">
        <f t="shared" si="6"/>
        <v>25145</v>
      </c>
      <c r="R14" s="19">
        <f t="shared" si="7"/>
        <v>75435</v>
      </c>
      <c r="S14" s="19">
        <f t="shared" si="8"/>
        <v>-1433.7999999999993</v>
      </c>
      <c r="T14" s="19">
        <f t="shared" si="9"/>
        <v>-4301.3999999999942</v>
      </c>
      <c r="U14" s="3" t="s">
        <v>64</v>
      </c>
    </row>
    <row r="15" spans="2:21" ht="60" x14ac:dyDescent="0.25">
      <c r="B15" s="17">
        <v>10</v>
      </c>
      <c r="C15" s="10" t="s">
        <v>41</v>
      </c>
      <c r="D15" s="9" t="s">
        <v>1</v>
      </c>
      <c r="E15" s="1">
        <v>3</v>
      </c>
      <c r="F15" s="19">
        <v>1987</v>
      </c>
      <c r="G15" s="19">
        <f t="shared" si="0"/>
        <v>2126.09</v>
      </c>
      <c r="H15" s="3">
        <f t="shared" si="1"/>
        <v>6378.27</v>
      </c>
      <c r="I15" s="3">
        <v>2159</v>
      </c>
      <c r="J15" s="3">
        <v>2310.13</v>
      </c>
      <c r="K15" s="3">
        <f t="shared" si="2"/>
        <v>6930.39</v>
      </c>
      <c r="L15" s="3">
        <v>2159</v>
      </c>
      <c r="M15" s="19">
        <v>2310.13</v>
      </c>
      <c r="N15" s="3">
        <f t="shared" si="4"/>
        <v>6930.39</v>
      </c>
      <c r="O15" s="3">
        <f t="shared" si="5"/>
        <v>2248.7833333333333</v>
      </c>
      <c r="P15" s="3">
        <f t="shared" si="3"/>
        <v>6746.35</v>
      </c>
      <c r="Q15" s="19">
        <f t="shared" si="6"/>
        <v>2126.09</v>
      </c>
      <c r="R15" s="19">
        <f t="shared" si="7"/>
        <v>6378.27</v>
      </c>
      <c r="S15" s="19">
        <f t="shared" si="8"/>
        <v>-122.69333333333316</v>
      </c>
      <c r="T15" s="19">
        <f t="shared" si="9"/>
        <v>-368.07999999999993</v>
      </c>
      <c r="U15" s="3" t="s">
        <v>64</v>
      </c>
    </row>
    <row r="16" spans="2:21" ht="15.75" x14ac:dyDescent="0.25">
      <c r="B16" s="26"/>
      <c r="C16" s="27" t="s">
        <v>32</v>
      </c>
      <c r="D16" s="28"/>
      <c r="E16" s="28"/>
      <c r="F16" s="28"/>
      <c r="G16" s="28"/>
      <c r="H16" s="29">
        <f>SUM(H7:H15)</f>
        <v>307972.75</v>
      </c>
      <c r="I16" s="28"/>
      <c r="J16" s="28"/>
      <c r="K16" s="30">
        <f>SUM(K7:K15)</f>
        <v>334380.35000000009</v>
      </c>
      <c r="L16" s="30"/>
      <c r="M16" s="30"/>
      <c r="N16" s="30">
        <f>SUM(N7:N15)</f>
        <v>334380.35000000009</v>
      </c>
      <c r="O16" s="28"/>
      <c r="P16" s="30">
        <f>SUM(P7:P15)</f>
        <v>325577.81666666665</v>
      </c>
      <c r="Q16" s="26"/>
      <c r="R16" s="30">
        <f>SUM(R7:R15)</f>
        <v>307972.75</v>
      </c>
      <c r="S16" s="30"/>
      <c r="T16" s="30">
        <f t="shared" si="9"/>
        <v>-17605.066666666651</v>
      </c>
      <c r="U16" s="26"/>
    </row>
    <row r="18" spans="3:13" ht="15.75" x14ac:dyDescent="0.25">
      <c r="C18" s="38" t="s">
        <v>53</v>
      </c>
      <c r="D18" s="38"/>
      <c r="E18" s="38"/>
      <c r="F18" s="38"/>
      <c r="G18" s="39"/>
      <c r="H18" s="39"/>
      <c r="K18" s="31" t="s">
        <v>54</v>
      </c>
      <c r="L18" s="40" t="s">
        <v>55</v>
      </c>
      <c r="M18" s="40"/>
    </row>
    <row r="19" spans="3:13" ht="37.5" customHeight="1" x14ac:dyDescent="0.25">
      <c r="C19" s="38" t="s">
        <v>56</v>
      </c>
      <c r="D19" s="38"/>
      <c r="E19" s="38"/>
      <c r="F19" s="38"/>
      <c r="G19" s="39"/>
      <c r="H19" s="39"/>
      <c r="K19" s="31" t="s">
        <v>57</v>
      </c>
      <c r="L19" s="40" t="s">
        <v>58</v>
      </c>
      <c r="M19" s="40"/>
    </row>
  </sheetData>
  <mergeCells count="7">
    <mergeCell ref="E2:M2"/>
    <mergeCell ref="B3:P3"/>
    <mergeCell ref="B6:P6"/>
    <mergeCell ref="C18:H18"/>
    <mergeCell ref="L18:M18"/>
    <mergeCell ref="C19:H19"/>
    <mergeCell ref="L19:M19"/>
  </mergeCells>
  <pageMargins left="0.59055118110236215" right="0.23622047244094488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Аркуш1</vt:lpstr>
      <vt:lpstr>Аркуш2</vt:lpstr>
      <vt:lpstr>Аркуш1!Заголовки_для_друку</vt:lpstr>
      <vt:lpstr>Аркуш1!Область_друку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2025-10-14T09:13:53Z</dcterms:modified>
</cp:coreProperties>
</file>