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КДЛ ДОДАТКОВО сечова станція ВТ 118104,46 5 нам\"/>
    </mc:Choice>
  </mc:AlternateContent>
  <xr:revisionPtr revIDLastSave="0" documentId="8_{A67615E7-905E-48E1-871F-99F5580C20C5}" xr6:coauthVersionLast="36" xr6:coauthVersionMax="36" xr10:uidLastSave="{00000000-0000-0000-0000-000000000000}"/>
  <bookViews>
    <workbookView xWindow="-120" yWindow="-120" windowWidth="29040" windowHeight="15840" activeTab="1" xr2:uid="{00000000-000D-0000-FFFF-FFFF00000000}"/>
  </bookViews>
  <sheets>
    <sheet name="сечова станція" sheetId="1" r:id="rId1"/>
    <sheet name="Лист1" sheetId="2" r:id="rId2"/>
    <sheet name="Лист2" sheetId="3" r:id="rId3"/>
  </sheets>
  <definedNames>
    <definedName name="_xlnm.Print_Area" localSheetId="0">'сечова станція'!$B$1:$P$15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1" i="2" l="1"/>
  <c r="R11" i="2" s="1"/>
  <c r="R10" i="2"/>
  <c r="Q7" i="2"/>
  <c r="Q8" i="2"/>
  <c r="Q9" i="2"/>
  <c r="Q10" i="2"/>
  <c r="Q6" i="2"/>
  <c r="P7" i="2"/>
  <c r="R7" i="2" s="1"/>
  <c r="P8" i="2"/>
  <c r="R8" i="2" s="1"/>
  <c r="P9" i="2"/>
  <c r="R9" i="2" s="1"/>
  <c r="P10" i="2"/>
  <c r="P6" i="2"/>
  <c r="R6" i="2" s="1"/>
  <c r="O10" i="2"/>
  <c r="O9" i="2"/>
  <c r="M10" i="2"/>
  <c r="N10" i="2" s="1"/>
  <c r="L10" i="2"/>
  <c r="J10" i="2"/>
  <c r="H10" i="2"/>
  <c r="M9" i="2"/>
  <c r="N9" i="2" s="1"/>
  <c r="L9" i="2"/>
  <c r="J9" i="2"/>
  <c r="H9" i="2"/>
  <c r="M8" i="2"/>
  <c r="N8" i="2" s="1"/>
  <c r="L8" i="2"/>
  <c r="J8" i="2"/>
  <c r="H8" i="2"/>
  <c r="M7" i="2"/>
  <c r="N7" i="2" s="1"/>
  <c r="L7" i="2"/>
  <c r="J7" i="2"/>
  <c r="H7" i="2"/>
  <c r="M6" i="2"/>
  <c r="N6" i="2" s="1"/>
  <c r="L6" i="2"/>
  <c r="J6" i="2"/>
  <c r="J11" i="2" s="1"/>
  <c r="H6" i="2"/>
  <c r="H11" i="2" s="1"/>
  <c r="L6" i="1"/>
  <c r="M6" i="1" s="1"/>
  <c r="L7" i="1"/>
  <c r="M7" i="1" s="1"/>
  <c r="L8" i="1"/>
  <c r="M8" i="1" s="1"/>
  <c r="L9" i="1"/>
  <c r="M9" i="1" s="1"/>
  <c r="K6" i="1"/>
  <c r="K7" i="1"/>
  <c r="K8" i="1"/>
  <c r="K9" i="1"/>
  <c r="I6" i="1"/>
  <c r="I7" i="1"/>
  <c r="I8" i="1"/>
  <c r="I9" i="1"/>
  <c r="G6" i="1"/>
  <c r="G7" i="1"/>
  <c r="G8" i="1"/>
  <c r="G9" i="1"/>
  <c r="L5" i="1"/>
  <c r="M5" i="1" s="1"/>
  <c r="K5" i="1"/>
  <c r="G5" i="1"/>
  <c r="I5" i="1"/>
  <c r="L11" i="2" l="1"/>
  <c r="N11" i="2"/>
  <c r="K10" i="1"/>
  <c r="G10" i="1"/>
  <c r="I10" i="1"/>
  <c r="M10" i="1"/>
</calcChain>
</file>

<file path=xl/sharedStrings.xml><?xml version="1.0" encoding="utf-8"?>
<sst xmlns="http://schemas.openxmlformats.org/spreadsheetml/2006/main" count="90" uniqueCount="51">
  <si>
    <t xml:space="preserve"> №з/п</t>
  </si>
  <si>
    <t>Назва реактиву, або еквівалент</t>
  </si>
  <si>
    <t>Од.вим.</t>
  </si>
  <si>
    <t>Загальна кількість</t>
  </si>
  <si>
    <t xml:space="preserve">Цінова пропозиція фірми №1, з ПДВ </t>
  </si>
  <si>
    <t>Загальна сума</t>
  </si>
  <si>
    <t xml:space="preserve">Цінова пропозиція фірми №2,  з ПДВ </t>
  </si>
  <si>
    <t xml:space="preserve">Ціна середня, з ПДВ </t>
  </si>
  <si>
    <t>Відомості про державну реєстрацію/технічний регламент</t>
  </si>
  <si>
    <t>Реагенти до сечової станції "iRICELL"</t>
  </si>
  <si>
    <t>Реагенти і витратні матеріали до  сечової станції "iRICELL"</t>
  </si>
  <si>
    <t>iQ Lamina Ламіна iQ розчин</t>
  </si>
  <si>
    <t>компл</t>
  </si>
  <si>
    <t>IQ Control/Focus Set Контроль iQ / Набір для фокусування</t>
  </si>
  <si>
    <t>компл.</t>
  </si>
  <si>
    <t>iQ Calibrator (Pack) Калібратор iQ</t>
  </si>
  <si>
    <t>iChem VELOCITY Urine Chemistry STRIPS Тестові смужки iChem
VELOCITY</t>
  </si>
  <si>
    <t>пач.</t>
  </si>
  <si>
    <t>54514 - Численні
аналіти сечі IVD,
набір, колориметрична
тест-смужка, експрес-
аналіз</t>
  </si>
  <si>
    <t>IRISpec CA/CB/CC Контроль якості IRISpec CA/CB/CC</t>
  </si>
  <si>
    <t>Всього:</t>
  </si>
  <si>
    <t>НАЦІОНАЛЬНИЙ КЛАСИФІКАТОР УКРАЇНИ Єдиний закупівельний словник ДК 021:2015</t>
  </si>
  <si>
    <t>Код ДК 021:2015-33696700-2- Реактиви для аналізів сечі</t>
  </si>
  <si>
    <t>Декларація про відповідність №0151 від 01.02.2021р по 16.09.2025р.</t>
  </si>
  <si>
    <t xml:space="preserve">
Декларація про відповідність №0151 від 01.02.2021р по 16.09.2025р.</t>
  </si>
  <si>
    <t>Код та назва національного класифікатору медичного виробу НК 024:2023</t>
  </si>
  <si>
    <t>42065 - Осад сечі IVD 
(діагностика in vitro ), контрольний матеріал</t>
  </si>
  <si>
    <t>54526 - Осад сечі IVD
(діагностика in vitro ), реагент</t>
  </si>
  <si>
    <t>42064 - Осад сечі IVD 
(діагностика in vitro ), калібратор</t>
  </si>
  <si>
    <t>30219 - Множинні аналіти сечі
IVD (діагностика in vitro ),
контрольний матеріал</t>
  </si>
  <si>
    <t xml:space="preserve">Цінова пропозиція фірми №3,  з ПДВ </t>
  </si>
  <si>
    <t>Медико-технічне завдання на реагенти для Українського Референс-центру з клінічної лабораторної діагностики та метрології в 2025 році</t>
  </si>
  <si>
    <t>Заступник генерального директора з фінансово-економічних та юридичних питань</t>
  </si>
  <si>
    <t>Вячеслав</t>
  </si>
  <si>
    <t>ФЕДОРОВ</t>
  </si>
  <si>
    <t>Провідний економіст</t>
  </si>
  <si>
    <t>Ігор</t>
  </si>
  <si>
    <t>РАБЕНКО</t>
  </si>
  <si>
    <t>Контрольна цінова пропозиція</t>
  </si>
  <si>
    <t>Загальна сума контрольної цінової пропозиції</t>
  </si>
  <si>
    <t xml:space="preserve">Різниця в ціновій пропозиції </t>
  </si>
  <si>
    <t>Різниця в загальній сумі</t>
  </si>
  <si>
    <t>джерело</t>
  </si>
  <si>
    <t>UA-2025-04-29-010854-a
Феофанія ТОВ "ЮВІС"</t>
  </si>
  <si>
    <t>UA-2024-04-04-009977-a
Феофанія ТОВ "ЮВІС"</t>
  </si>
  <si>
    <t>Р2194</t>
  </si>
  <si>
    <t>Р2195</t>
  </si>
  <si>
    <t>Р2196</t>
  </si>
  <si>
    <t>Р2197</t>
  </si>
  <si>
    <t>Р2198</t>
  </si>
  <si>
    <t xml:space="preserve">ОБГРУНТУВАННЯ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</si>
</sst>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8" x14ac:knownFonts="1">
    <font>
      <sz val="10"/>
      <color rgb="FF00000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Arial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0" fontId="3" fillId="0" borderId="0" xfId="0" applyFont="1"/>
    <xf numFmtId="0" fontId="5" fillId="0" borderId="3" xfId="0" applyFont="1" applyBorder="1"/>
    <xf numFmtId="0" fontId="5" fillId="0" borderId="0" xfId="0" applyFont="1"/>
    <xf numFmtId="49" fontId="6" fillId="0" borderId="4" xfId="0" applyNumberFormat="1" applyFont="1" applyBorder="1" applyAlignment="1">
      <alignment horizontal="center" vertical="center"/>
    </xf>
    <xf numFmtId="0" fontId="5" fillId="0" borderId="5" xfId="0" applyFont="1" applyBorder="1"/>
    <xf numFmtId="49" fontId="5" fillId="0" borderId="0" xfId="0" applyNumberFormat="1" applyFont="1"/>
    <xf numFmtId="0" fontId="7" fillId="0" borderId="5" xfId="0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49" fontId="2" fillId="0" borderId="5" xfId="0" applyNumberFormat="1" applyFont="1" applyBorder="1" applyAlignment="1">
      <alignment horizontal="left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2" fontId="6" fillId="3" borderId="5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7" fillId="4" borderId="5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left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/>
    </xf>
    <xf numFmtId="49" fontId="6" fillId="3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/>
    <xf numFmtId="49" fontId="7" fillId="0" borderId="0" xfId="0" applyNumberFormat="1" applyFont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11" fillId="0" borderId="7" xfId="0" applyNumberFormat="1" applyFont="1" applyBorder="1"/>
    <xf numFmtId="0" fontId="11" fillId="0" borderId="7" xfId="0" applyFont="1" applyBorder="1"/>
    <xf numFmtId="0" fontId="5" fillId="0" borderId="12" xfId="0" applyFont="1" applyBorder="1"/>
    <xf numFmtId="0" fontId="4" fillId="0" borderId="0" xfId="0" applyFont="1" applyAlignment="1">
      <alignment horizontal="left" wrapText="1"/>
    </xf>
    <xf numFmtId="49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2" fontId="13" fillId="2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2" borderId="10" xfId="0" applyFont="1" applyFill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horizontal="center" vertical="center" wrapText="1"/>
    </xf>
    <xf numFmtId="2" fontId="14" fillId="3" borderId="5" xfId="0" applyNumberFormat="1" applyFont="1" applyFill="1" applyBorder="1" applyAlignment="1">
      <alignment horizontal="center" vertical="center" wrapText="1"/>
    </xf>
    <xf numFmtId="2" fontId="13" fillId="3" borderId="5" xfId="0" applyNumberFormat="1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/>
    </xf>
    <xf numFmtId="2" fontId="8" fillId="4" borderId="5" xfId="0" applyNumberFormat="1" applyFont="1" applyFill="1" applyBorder="1" applyAlignment="1">
      <alignment horizontal="center" vertical="center" wrapText="1"/>
    </xf>
    <xf numFmtId="2" fontId="15" fillId="4" borderId="5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center" vertical="center"/>
    </xf>
    <xf numFmtId="49" fontId="13" fillId="3" borderId="5" xfId="0" applyNumberFormat="1" applyFont="1" applyFill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 wrapText="1"/>
    </xf>
    <xf numFmtId="164" fontId="4" fillId="3" borderId="7" xfId="1" applyFont="1" applyFill="1" applyBorder="1" applyAlignment="1">
      <alignment horizontal="center" vertical="center" wrapText="1"/>
    </xf>
    <xf numFmtId="2" fontId="4" fillId="3" borderId="7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2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16" fillId="0" borderId="7" xfId="0" applyFont="1" applyBorder="1" applyAlignment="1">
      <alignment wrapText="1"/>
    </xf>
    <xf numFmtId="164" fontId="14" fillId="3" borderId="5" xfId="1" applyFont="1" applyFill="1" applyBorder="1" applyAlignment="1">
      <alignment horizontal="center" vertical="center" wrapText="1"/>
    </xf>
    <xf numFmtId="164" fontId="17" fillId="3" borderId="5" xfId="1" applyFont="1" applyFill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/>
    <xf numFmtId="49" fontId="6" fillId="0" borderId="1" xfId="0" applyNumberFormat="1" applyFont="1" applyBorder="1" applyAlignment="1">
      <alignment horizontal="left" vertical="center"/>
    </xf>
    <xf numFmtId="0" fontId="5" fillId="0" borderId="6" xfId="0" applyFont="1" applyBorder="1"/>
    <xf numFmtId="0" fontId="6" fillId="0" borderId="8" xfId="0" applyFont="1" applyBorder="1" applyAlignment="1">
      <alignment horizontal="left"/>
    </xf>
    <xf numFmtId="0" fontId="5" fillId="0" borderId="9" xfId="0" applyFont="1" applyBorder="1"/>
    <xf numFmtId="0" fontId="4" fillId="0" borderId="0" xfId="0" applyFont="1" applyAlignment="1">
      <alignment wrapText="1"/>
    </xf>
    <xf numFmtId="0" fontId="0" fillId="0" borderId="0" xfId="0"/>
    <xf numFmtId="0" fontId="4" fillId="0" borderId="0" xfId="0" applyFont="1" applyAlignment="1">
      <alignment horizontal="left" wrapText="1"/>
    </xf>
    <xf numFmtId="49" fontId="13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/>
    <xf numFmtId="49" fontId="13" fillId="0" borderId="1" xfId="0" applyNumberFormat="1" applyFont="1" applyBorder="1" applyAlignment="1">
      <alignment horizontal="left" vertical="center"/>
    </xf>
    <xf numFmtId="0" fontId="13" fillId="0" borderId="8" xfId="0" applyFont="1" applyBorder="1" applyAlignment="1">
      <alignment horizontal="left"/>
    </xf>
    <xf numFmtId="0" fontId="8" fillId="0" borderId="9" xfId="0" applyFont="1" applyBorder="1"/>
    <xf numFmtId="0" fontId="8" fillId="0" borderId="6" xfId="0" applyFont="1" applyBorder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Звичайний" xfId="0" builtinId="0"/>
    <cellStyle name="Фінансовий" xfId="1" builtinId="3"/>
  </cellStyles>
  <dxfs count="2"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2"/>
  <sheetViews>
    <sheetView zoomScale="70" zoomScaleNormal="70" workbookViewId="0">
      <selection activeCell="B5" sqref="B5:P9"/>
    </sheetView>
  </sheetViews>
  <sheetFormatPr defaultColWidth="14.42578125" defaultRowHeight="15" customHeight="1" x14ac:dyDescent="0.2"/>
  <cols>
    <col min="1" max="1" width="8" customWidth="1"/>
    <col min="2" max="2" width="4.85546875" customWidth="1"/>
    <col min="3" max="3" width="37.7109375" customWidth="1"/>
    <col min="4" max="4" width="10.28515625" customWidth="1"/>
    <col min="5" max="5" width="7.7109375" customWidth="1"/>
    <col min="6" max="6" width="9.7109375" customWidth="1"/>
    <col min="7" max="7" width="9.5703125" customWidth="1"/>
    <col min="8" max="8" width="9.42578125" customWidth="1"/>
    <col min="9" max="11" width="10" customWidth="1"/>
    <col min="12" max="13" width="11.42578125" customWidth="1"/>
    <col min="14" max="14" width="24" customWidth="1"/>
    <col min="15" max="15" width="26.5703125" customWidth="1"/>
    <col min="16" max="16" width="25" customWidth="1"/>
    <col min="17" max="19" width="8" customWidth="1"/>
  </cols>
  <sheetData>
    <row r="1" spans="1:19" ht="24" customHeight="1" x14ac:dyDescent="0.2">
      <c r="A1" s="4"/>
      <c r="B1" s="83" t="s">
        <v>31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5"/>
    </row>
    <row r="2" spans="1:19" ht="53.25" customHeight="1" x14ac:dyDescent="0.2">
      <c r="A2" s="6"/>
      <c r="B2" s="7" t="s">
        <v>0</v>
      </c>
      <c r="C2" s="16" t="s">
        <v>1</v>
      </c>
      <c r="D2" s="17" t="s">
        <v>2</v>
      </c>
      <c r="E2" s="16" t="s">
        <v>3</v>
      </c>
      <c r="F2" s="18" t="s">
        <v>4</v>
      </c>
      <c r="G2" s="19" t="s">
        <v>5</v>
      </c>
      <c r="H2" s="18" t="s">
        <v>6</v>
      </c>
      <c r="I2" s="19" t="s">
        <v>5</v>
      </c>
      <c r="J2" s="19" t="s">
        <v>30</v>
      </c>
      <c r="K2" s="19" t="s">
        <v>5</v>
      </c>
      <c r="L2" s="19" t="s">
        <v>7</v>
      </c>
      <c r="M2" s="19" t="s">
        <v>5</v>
      </c>
      <c r="N2" s="19" t="s">
        <v>21</v>
      </c>
      <c r="O2" s="20" t="s">
        <v>25</v>
      </c>
      <c r="P2" s="21" t="s">
        <v>8</v>
      </c>
      <c r="Q2" s="23"/>
      <c r="R2" s="1"/>
      <c r="S2" s="1"/>
    </row>
    <row r="3" spans="1:19" ht="25.5" customHeight="1" x14ac:dyDescent="0.2">
      <c r="A3" s="6"/>
      <c r="B3" s="85" t="s">
        <v>9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6"/>
      <c r="P3" s="8"/>
      <c r="Q3" s="1"/>
      <c r="R3" s="1"/>
      <c r="S3" s="1"/>
    </row>
    <row r="4" spans="1:19" ht="18.75" customHeight="1" x14ac:dyDescent="0.2">
      <c r="A4" s="9"/>
      <c r="B4" s="87" t="s">
        <v>10</v>
      </c>
      <c r="C4" s="88"/>
      <c r="D4" s="84"/>
      <c r="E4" s="84"/>
      <c r="F4" s="84"/>
      <c r="G4" s="86"/>
      <c r="H4" s="8"/>
      <c r="I4" s="8"/>
      <c r="J4" s="8"/>
      <c r="K4" s="8"/>
      <c r="L4" s="8"/>
      <c r="M4" s="8"/>
      <c r="N4" s="8"/>
      <c r="O4" s="10"/>
      <c r="P4" s="8"/>
      <c r="Q4" s="3"/>
      <c r="R4" s="3"/>
      <c r="S4" s="3"/>
    </row>
    <row r="5" spans="1:19" ht="39" customHeight="1" x14ac:dyDescent="0.3">
      <c r="A5" s="49">
        <v>2194</v>
      </c>
      <c r="B5" s="47">
        <v>1</v>
      </c>
      <c r="C5" s="48" t="s">
        <v>11</v>
      </c>
      <c r="D5" s="44" t="s">
        <v>12</v>
      </c>
      <c r="E5" s="34">
        <v>3</v>
      </c>
      <c r="F5" s="26">
        <v>22534.2</v>
      </c>
      <c r="G5" s="27">
        <f>F5*E5</f>
        <v>67602.600000000006</v>
      </c>
      <c r="H5" s="28">
        <v>22784.58</v>
      </c>
      <c r="I5" s="27">
        <f t="shared" ref="I5:I9" si="0">(H5*E5)</f>
        <v>68353.740000000005</v>
      </c>
      <c r="J5" s="32">
        <v>23034.959999999999</v>
      </c>
      <c r="K5" s="27">
        <f>E5*J5</f>
        <v>69104.88</v>
      </c>
      <c r="L5" s="28">
        <f>(F5+H5+J5)/3</f>
        <v>22784.579999999998</v>
      </c>
      <c r="M5" s="11">
        <f>L5*E5</f>
        <v>68353.739999999991</v>
      </c>
      <c r="N5" s="31" t="s">
        <v>22</v>
      </c>
      <c r="O5" s="22" t="s">
        <v>27</v>
      </c>
      <c r="P5" s="25" t="s">
        <v>23</v>
      </c>
      <c r="Q5" s="24"/>
      <c r="R5" s="2"/>
      <c r="S5" s="2"/>
    </row>
    <row r="6" spans="1:19" ht="38.25" customHeight="1" x14ac:dyDescent="0.3">
      <c r="A6" s="49">
        <v>2195</v>
      </c>
      <c r="B6" s="47">
        <v>2</v>
      </c>
      <c r="C6" s="48" t="s">
        <v>13</v>
      </c>
      <c r="D6" s="44" t="s">
        <v>14</v>
      </c>
      <c r="E6" s="34">
        <v>1</v>
      </c>
      <c r="F6" s="26">
        <v>8426.25</v>
      </c>
      <c r="G6" s="27">
        <f t="shared" ref="G6:G9" si="1">F6*E6</f>
        <v>8426.25</v>
      </c>
      <c r="H6" s="28">
        <v>8519.8799999999992</v>
      </c>
      <c r="I6" s="27">
        <f t="shared" si="0"/>
        <v>8519.8799999999992</v>
      </c>
      <c r="J6" s="32">
        <v>8613.5</v>
      </c>
      <c r="K6" s="27">
        <f t="shared" ref="K6:K9" si="2">E6*J6</f>
        <v>8613.5</v>
      </c>
      <c r="L6" s="28">
        <f t="shared" ref="L6:L9" si="3">(F6+H6+J6)/3</f>
        <v>8519.8766666666652</v>
      </c>
      <c r="M6" s="11">
        <f t="shared" ref="M6:M9" si="4">L6*E6</f>
        <v>8519.8766666666652</v>
      </c>
      <c r="N6" s="31" t="s">
        <v>22</v>
      </c>
      <c r="O6" s="22" t="s">
        <v>26</v>
      </c>
      <c r="P6" s="25" t="s">
        <v>23</v>
      </c>
      <c r="Q6" s="2"/>
      <c r="R6" s="2"/>
      <c r="S6" s="2"/>
    </row>
    <row r="7" spans="1:19" ht="40.5" customHeight="1" x14ac:dyDescent="0.3">
      <c r="A7" s="49">
        <v>2196</v>
      </c>
      <c r="B7" s="47">
        <v>3</v>
      </c>
      <c r="C7" s="48" t="s">
        <v>15</v>
      </c>
      <c r="D7" s="44" t="s">
        <v>12</v>
      </c>
      <c r="E7" s="34">
        <v>1</v>
      </c>
      <c r="F7" s="33">
        <v>9918.9</v>
      </c>
      <c r="G7" s="27">
        <f t="shared" si="1"/>
        <v>9918.9</v>
      </c>
      <c r="H7" s="29">
        <v>10029.11</v>
      </c>
      <c r="I7" s="27">
        <f t="shared" si="0"/>
        <v>10029.11</v>
      </c>
      <c r="J7" s="32">
        <v>10139.32</v>
      </c>
      <c r="K7" s="27">
        <f t="shared" si="2"/>
        <v>10139.32</v>
      </c>
      <c r="L7" s="28">
        <f t="shared" si="3"/>
        <v>10029.11</v>
      </c>
      <c r="M7" s="11">
        <f t="shared" si="4"/>
        <v>10029.11</v>
      </c>
      <c r="N7" s="31" t="s">
        <v>22</v>
      </c>
      <c r="O7" s="22" t="s">
        <v>28</v>
      </c>
      <c r="P7" s="25" t="s">
        <v>23</v>
      </c>
      <c r="Q7" s="2"/>
      <c r="R7" s="2"/>
      <c r="S7" s="2"/>
    </row>
    <row r="8" spans="1:19" ht="50.25" customHeight="1" x14ac:dyDescent="0.3">
      <c r="A8" s="49">
        <v>2197</v>
      </c>
      <c r="B8" s="47">
        <v>4</v>
      </c>
      <c r="C8" s="48" t="s">
        <v>16</v>
      </c>
      <c r="D8" s="44" t="s">
        <v>17</v>
      </c>
      <c r="E8" s="34">
        <v>15</v>
      </c>
      <c r="F8" s="26">
        <v>1203.75</v>
      </c>
      <c r="G8" s="27">
        <f t="shared" si="1"/>
        <v>18056.25</v>
      </c>
      <c r="H8" s="30">
        <v>1217.1300000000001</v>
      </c>
      <c r="I8" s="27">
        <f t="shared" si="0"/>
        <v>18256.95</v>
      </c>
      <c r="J8" s="32">
        <v>1230.5</v>
      </c>
      <c r="K8" s="27">
        <f t="shared" si="2"/>
        <v>18457.5</v>
      </c>
      <c r="L8" s="28">
        <f t="shared" si="3"/>
        <v>1217.1266666666668</v>
      </c>
      <c r="M8" s="11">
        <f t="shared" si="4"/>
        <v>18256.900000000001</v>
      </c>
      <c r="N8" s="31" t="s">
        <v>22</v>
      </c>
      <c r="O8" s="22" t="s">
        <v>18</v>
      </c>
      <c r="P8" s="25" t="s">
        <v>24</v>
      </c>
      <c r="Q8" s="2"/>
      <c r="R8" s="2"/>
      <c r="S8" s="2"/>
    </row>
    <row r="9" spans="1:19" ht="42.75" customHeight="1" x14ac:dyDescent="0.3">
      <c r="A9" s="50">
        <v>2198</v>
      </c>
      <c r="B9" s="47">
        <v>5</v>
      </c>
      <c r="C9" s="48" t="s">
        <v>19</v>
      </c>
      <c r="D9" s="44" t="s">
        <v>12</v>
      </c>
      <c r="E9" s="34">
        <v>1</v>
      </c>
      <c r="F9" s="26">
        <v>14541.3</v>
      </c>
      <c r="G9" s="27">
        <f t="shared" si="1"/>
        <v>14541.3</v>
      </c>
      <c r="H9" s="26">
        <v>14702.87</v>
      </c>
      <c r="I9" s="27">
        <f t="shared" si="0"/>
        <v>14702.87</v>
      </c>
      <c r="J9" s="32">
        <v>14864.44</v>
      </c>
      <c r="K9" s="27">
        <f t="shared" si="2"/>
        <v>14864.44</v>
      </c>
      <c r="L9" s="28">
        <f t="shared" si="3"/>
        <v>14702.87</v>
      </c>
      <c r="M9" s="11">
        <f t="shared" si="4"/>
        <v>14702.87</v>
      </c>
      <c r="N9" s="31" t="s">
        <v>22</v>
      </c>
      <c r="O9" s="22" t="s">
        <v>29</v>
      </c>
      <c r="P9" s="22" t="s">
        <v>23</v>
      </c>
      <c r="Q9" s="3"/>
      <c r="R9" s="3"/>
      <c r="S9" s="3"/>
    </row>
    <row r="10" spans="1:19" ht="29.25" customHeight="1" x14ac:dyDescent="0.2">
      <c r="A10" s="6"/>
      <c r="B10" s="45"/>
      <c r="C10" s="46"/>
      <c r="D10" s="13"/>
      <c r="E10" s="35"/>
      <c r="F10" s="13" t="s">
        <v>20</v>
      </c>
      <c r="G10" s="14">
        <f>SUM(G5:G9)</f>
        <v>118545.3</v>
      </c>
      <c r="H10" s="12"/>
      <c r="I10" s="14">
        <f>SUM(I5:I9)</f>
        <v>119862.55</v>
      </c>
      <c r="J10" s="14"/>
      <c r="K10" s="14">
        <f>SUM(K5:K9)</f>
        <v>121179.64000000001</v>
      </c>
      <c r="L10" s="8"/>
      <c r="M10" s="14">
        <f>SUM(M5:M9)</f>
        <v>119862.49666666664</v>
      </c>
      <c r="N10" s="14"/>
      <c r="O10" s="15"/>
      <c r="P10" s="8"/>
      <c r="Q10" s="3"/>
      <c r="R10" s="3"/>
      <c r="S10" s="3"/>
    </row>
    <row r="11" spans="1:19" ht="29.25" customHeight="1" x14ac:dyDescent="0.2">
      <c r="A11" s="6"/>
      <c r="B11" s="36"/>
      <c r="C11" s="37"/>
      <c r="D11" s="38"/>
      <c r="E11" s="39"/>
      <c r="F11" s="38"/>
      <c r="G11" s="40"/>
      <c r="H11" s="41"/>
      <c r="I11" s="40"/>
      <c r="J11" s="40"/>
      <c r="K11" s="40"/>
      <c r="L11" s="42"/>
      <c r="M11" s="40"/>
      <c r="N11" s="40"/>
      <c r="O11" s="43"/>
      <c r="P11" s="42"/>
      <c r="Q11" s="3"/>
      <c r="R11" s="3"/>
      <c r="S11" s="3"/>
    </row>
    <row r="12" spans="1:19" ht="29.25" customHeight="1" x14ac:dyDescent="0.2">
      <c r="A12" s="6"/>
      <c r="B12" s="36"/>
      <c r="C12" s="37"/>
      <c r="D12" s="38"/>
      <c r="E12" s="39"/>
      <c r="F12" s="38"/>
      <c r="G12" s="40"/>
      <c r="H12" s="41"/>
      <c r="I12" s="40"/>
      <c r="J12" s="40"/>
      <c r="K12" s="40"/>
      <c r="L12" s="42"/>
      <c r="M12" s="40"/>
      <c r="N12" s="40"/>
      <c r="O12" s="43"/>
      <c r="P12" s="42"/>
      <c r="Q12" s="3"/>
      <c r="R12" s="3"/>
      <c r="S12" s="3"/>
    </row>
    <row r="13" spans="1:19" ht="29.25" customHeight="1" x14ac:dyDescent="0.2">
      <c r="A13" s="6"/>
      <c r="B13" s="36"/>
      <c r="C13" s="37"/>
      <c r="D13" s="38"/>
      <c r="E13" s="39"/>
      <c r="F13" s="38"/>
      <c r="G13" s="40"/>
      <c r="H13" s="41"/>
      <c r="I13" s="40"/>
      <c r="J13" s="40"/>
      <c r="K13" s="40"/>
      <c r="L13" s="42"/>
      <c r="M13" s="40"/>
      <c r="N13" s="40"/>
      <c r="O13" s="43"/>
      <c r="P13" s="42"/>
      <c r="Q13" s="3"/>
      <c r="R13" s="3"/>
      <c r="S13" s="3"/>
    </row>
    <row r="14" spans="1:19" ht="29.25" customHeight="1" x14ac:dyDescent="0.2">
      <c r="A14" s="6"/>
      <c r="B14" s="36"/>
      <c r="C14" s="37"/>
      <c r="D14" s="38"/>
      <c r="E14" s="39"/>
      <c r="F14" s="38"/>
      <c r="G14" s="40"/>
      <c r="H14" s="41"/>
      <c r="I14" s="40"/>
      <c r="J14" s="40"/>
      <c r="K14" s="40"/>
      <c r="L14" s="42"/>
      <c r="M14" s="40"/>
      <c r="N14" s="40"/>
      <c r="O14" s="43"/>
      <c r="P14" s="42"/>
      <c r="Q14" s="3"/>
      <c r="R14" s="3"/>
      <c r="S14" s="3"/>
    </row>
    <row r="15" spans="1:19" ht="12.75" customHeight="1" x14ac:dyDescent="0.2"/>
    <row r="16" spans="1:19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</sheetData>
  <mergeCells count="3">
    <mergeCell ref="B1:O1"/>
    <mergeCell ref="B3:O3"/>
    <mergeCell ref="B4:G4"/>
  </mergeCells>
  <conditionalFormatting sqref="H7:H8">
    <cfRule type="notContainsBlanks" dxfId="1" priority="1">
      <formula>LEN(TRIM(H7))&gt;0</formula>
    </cfRule>
  </conditionalFormatting>
  <pageMargins left="0" right="0" top="0" bottom="0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1000"/>
  <sheetViews>
    <sheetView tabSelected="1" workbookViewId="0">
      <selection activeCell="G1" sqref="G1:O1"/>
    </sheetView>
  </sheetViews>
  <sheetFormatPr defaultColWidth="14.42578125" defaultRowHeight="15" customHeight="1" x14ac:dyDescent="0.2"/>
  <cols>
    <col min="1" max="1" width="8" customWidth="1"/>
    <col min="2" max="2" width="10" customWidth="1"/>
    <col min="3" max="3" width="8" customWidth="1"/>
    <col min="4" max="4" width="32.28515625" customWidth="1"/>
    <col min="5" max="6" width="8" customWidth="1"/>
    <col min="7" max="7" width="8.7109375" bestFit="1" customWidth="1"/>
    <col min="8" max="8" width="12" bestFit="1" customWidth="1"/>
    <col min="9" max="9" width="8.42578125" bestFit="1" customWidth="1"/>
    <col min="10" max="10" width="12" bestFit="1" customWidth="1"/>
    <col min="11" max="11" width="8.42578125" bestFit="1" customWidth="1"/>
    <col min="12" max="12" width="12" bestFit="1" customWidth="1"/>
    <col min="13" max="13" width="8.42578125" bestFit="1" customWidth="1"/>
    <col min="14" max="14" width="12" bestFit="1" customWidth="1"/>
    <col min="15" max="15" width="10" customWidth="1"/>
    <col min="16" max="16" width="13.7109375" customWidth="1"/>
    <col min="17" max="17" width="9" customWidth="1"/>
    <col min="18" max="18" width="10.7109375" customWidth="1"/>
    <col min="19" max="19" width="23.5703125" customWidth="1"/>
    <col min="20" max="23" width="8" customWidth="1"/>
  </cols>
  <sheetData>
    <row r="1" spans="2:19" ht="12.75" customHeight="1" x14ac:dyDescent="0.2">
      <c r="G1" s="98" t="s">
        <v>50</v>
      </c>
      <c r="H1" s="99"/>
      <c r="I1" s="99"/>
      <c r="J1" s="99"/>
      <c r="K1" s="99"/>
      <c r="L1" s="99"/>
      <c r="M1" s="99"/>
      <c r="N1" s="99"/>
      <c r="O1" s="99"/>
    </row>
    <row r="2" spans="2:19" ht="12.75" customHeight="1" x14ac:dyDescent="0.25">
      <c r="B2" s="4"/>
      <c r="C2" s="92" t="s">
        <v>31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2:19" ht="94.5" x14ac:dyDescent="0.2">
      <c r="B3" s="6"/>
      <c r="C3" s="53" t="s">
        <v>0</v>
      </c>
      <c r="D3" s="54" t="s">
        <v>1</v>
      </c>
      <c r="E3" s="55" t="s">
        <v>2</v>
      </c>
      <c r="F3" s="54" t="s">
        <v>3</v>
      </c>
      <c r="G3" s="56" t="s">
        <v>4</v>
      </c>
      <c r="H3" s="57" t="s">
        <v>5</v>
      </c>
      <c r="I3" s="56" t="s">
        <v>6</v>
      </c>
      <c r="J3" s="57" t="s">
        <v>5</v>
      </c>
      <c r="K3" s="57" t="s">
        <v>30</v>
      </c>
      <c r="L3" s="57" t="s">
        <v>5</v>
      </c>
      <c r="M3" s="57" t="s">
        <v>7</v>
      </c>
      <c r="N3" s="57" t="s">
        <v>5</v>
      </c>
      <c r="O3" s="73" t="s">
        <v>38</v>
      </c>
      <c r="P3" s="73" t="s">
        <v>39</v>
      </c>
      <c r="Q3" s="73" t="s">
        <v>40</v>
      </c>
      <c r="R3" s="73" t="s">
        <v>41</v>
      </c>
      <c r="S3" s="74" t="s">
        <v>42</v>
      </c>
    </row>
    <row r="4" spans="2:19" ht="12.75" customHeight="1" x14ac:dyDescent="0.25">
      <c r="B4" s="6"/>
      <c r="C4" s="94" t="s">
        <v>9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2:19" x14ac:dyDescent="0.25">
      <c r="B5" s="9"/>
      <c r="C5" s="95" t="s">
        <v>10</v>
      </c>
      <c r="D5" s="96"/>
      <c r="E5" s="93"/>
      <c r="F5" s="93"/>
      <c r="G5" s="93"/>
      <c r="H5" s="97"/>
      <c r="I5" s="58"/>
      <c r="J5" s="58"/>
      <c r="K5" s="58"/>
      <c r="L5" s="58"/>
      <c r="M5" s="58"/>
      <c r="N5" s="75"/>
      <c r="O5" s="78"/>
      <c r="P5" s="78"/>
      <c r="Q5" s="78"/>
      <c r="R5" s="78"/>
      <c r="S5" s="78"/>
    </row>
    <row r="6" spans="2:19" ht="25.5" x14ac:dyDescent="0.2">
      <c r="B6" s="82" t="s">
        <v>45</v>
      </c>
      <c r="C6" s="59">
        <v>1</v>
      </c>
      <c r="D6" s="48" t="s">
        <v>11</v>
      </c>
      <c r="E6" s="44" t="s">
        <v>12</v>
      </c>
      <c r="F6" s="60">
        <v>3</v>
      </c>
      <c r="G6" s="61">
        <v>22534.2</v>
      </c>
      <c r="H6" s="62">
        <f>G6*F6</f>
        <v>67602.600000000006</v>
      </c>
      <c r="I6" s="63">
        <v>22784.58</v>
      </c>
      <c r="J6" s="62">
        <f t="shared" ref="J6:J10" si="0">(I6*F6)</f>
        <v>68353.740000000005</v>
      </c>
      <c r="K6" s="63">
        <v>23034.959999999999</v>
      </c>
      <c r="L6" s="62">
        <f>F6*K6</f>
        <v>69104.88</v>
      </c>
      <c r="M6" s="63">
        <f>(G6+I6+K6)/3</f>
        <v>22784.579999999998</v>
      </c>
      <c r="N6" s="76">
        <f>M6*F6</f>
        <v>68353.739999999991</v>
      </c>
      <c r="O6" s="80">
        <v>22534.2</v>
      </c>
      <c r="P6" s="80">
        <f>O6*F6</f>
        <v>67602.600000000006</v>
      </c>
      <c r="Q6" s="80">
        <f>O6-M6</f>
        <v>-250.37999999999738</v>
      </c>
      <c r="R6" s="80">
        <f>P6-N6</f>
        <v>-751.13999999998487</v>
      </c>
      <c r="S6" s="79" t="s">
        <v>43</v>
      </c>
    </row>
    <row r="7" spans="2:19" ht="30" x14ac:dyDescent="0.2">
      <c r="B7" s="82" t="s">
        <v>46</v>
      </c>
      <c r="C7" s="59">
        <v>2</v>
      </c>
      <c r="D7" s="48" t="s">
        <v>13</v>
      </c>
      <c r="E7" s="44" t="s">
        <v>14</v>
      </c>
      <c r="F7" s="60">
        <v>1</v>
      </c>
      <c r="G7" s="61">
        <v>8426.25</v>
      </c>
      <c r="H7" s="62">
        <f t="shared" ref="H7:H10" si="1">G7*F7</f>
        <v>8426.25</v>
      </c>
      <c r="I7" s="63">
        <v>8519.8799999999992</v>
      </c>
      <c r="J7" s="62">
        <f t="shared" si="0"/>
        <v>8519.8799999999992</v>
      </c>
      <c r="K7" s="63">
        <v>8613.5</v>
      </c>
      <c r="L7" s="62">
        <f t="shared" ref="L7:L10" si="2">F7*K7</f>
        <v>8613.5</v>
      </c>
      <c r="M7" s="63">
        <f t="shared" ref="M7:M10" si="3">(G7+I7+K7)/3</f>
        <v>8519.8766666666652</v>
      </c>
      <c r="N7" s="76">
        <f t="shared" ref="N7:N10" si="4">M7*F7</f>
        <v>8519.8766666666652</v>
      </c>
      <c r="O7" s="80">
        <v>8426.25</v>
      </c>
      <c r="P7" s="80">
        <f t="shared" ref="P7:P10" si="5">O7*F7</f>
        <v>8426.25</v>
      </c>
      <c r="Q7" s="80">
        <f t="shared" ref="Q7:Q10" si="6">O7-M7</f>
        <v>-93.626666666665187</v>
      </c>
      <c r="R7" s="80">
        <f t="shared" ref="R7:R11" si="7">P7-N7</f>
        <v>-93.626666666665187</v>
      </c>
      <c r="S7" s="79" t="s">
        <v>43</v>
      </c>
    </row>
    <row r="8" spans="2:19" ht="25.5" x14ac:dyDescent="0.2">
      <c r="B8" s="82" t="s">
        <v>47</v>
      </c>
      <c r="C8" s="59">
        <v>3</v>
      </c>
      <c r="D8" s="48" t="s">
        <v>15</v>
      </c>
      <c r="E8" s="44" t="s">
        <v>12</v>
      </c>
      <c r="F8" s="60">
        <v>1</v>
      </c>
      <c r="G8" s="64">
        <v>9918.9</v>
      </c>
      <c r="H8" s="62">
        <f t="shared" si="1"/>
        <v>9918.9</v>
      </c>
      <c r="I8" s="65">
        <v>10029.11</v>
      </c>
      <c r="J8" s="62">
        <f t="shared" si="0"/>
        <v>10029.11</v>
      </c>
      <c r="K8" s="63">
        <v>10139.32</v>
      </c>
      <c r="L8" s="62">
        <f t="shared" si="2"/>
        <v>10139.32</v>
      </c>
      <c r="M8" s="63">
        <f t="shared" si="3"/>
        <v>10029.11</v>
      </c>
      <c r="N8" s="76">
        <f t="shared" si="4"/>
        <v>10029.11</v>
      </c>
      <c r="O8" s="80">
        <v>9478.06</v>
      </c>
      <c r="P8" s="80">
        <f t="shared" si="5"/>
        <v>9478.06</v>
      </c>
      <c r="Q8" s="80">
        <f t="shared" si="6"/>
        <v>-551.05000000000109</v>
      </c>
      <c r="R8" s="80">
        <f t="shared" si="7"/>
        <v>-551.05000000000109</v>
      </c>
      <c r="S8" s="79" t="s">
        <v>44</v>
      </c>
    </row>
    <row r="9" spans="2:19" ht="48.75" customHeight="1" x14ac:dyDescent="0.2">
      <c r="B9" s="82" t="s">
        <v>48</v>
      </c>
      <c r="C9" s="59">
        <v>4</v>
      </c>
      <c r="D9" s="48" t="s">
        <v>16</v>
      </c>
      <c r="E9" s="44" t="s">
        <v>17</v>
      </c>
      <c r="F9" s="60">
        <v>15</v>
      </c>
      <c r="G9" s="61">
        <v>1203.75</v>
      </c>
      <c r="H9" s="62">
        <f t="shared" si="1"/>
        <v>18056.25</v>
      </c>
      <c r="I9" s="66">
        <v>1217.1300000000001</v>
      </c>
      <c r="J9" s="62">
        <f t="shared" si="0"/>
        <v>18256.95</v>
      </c>
      <c r="K9" s="63">
        <v>1230.5</v>
      </c>
      <c r="L9" s="62">
        <f t="shared" si="2"/>
        <v>18457.5</v>
      </c>
      <c r="M9" s="63">
        <f t="shared" si="3"/>
        <v>1217.1266666666668</v>
      </c>
      <c r="N9" s="76">
        <f t="shared" si="4"/>
        <v>18256.900000000001</v>
      </c>
      <c r="O9" s="80">
        <f>G9</f>
        <v>1203.75</v>
      </c>
      <c r="P9" s="80">
        <f t="shared" si="5"/>
        <v>18056.25</v>
      </c>
      <c r="Q9" s="80">
        <f t="shared" si="6"/>
        <v>-13.376666666666779</v>
      </c>
      <c r="R9" s="80">
        <f t="shared" si="7"/>
        <v>-200.65000000000146</v>
      </c>
      <c r="S9" s="78"/>
    </row>
    <row r="10" spans="2:19" ht="30" x14ac:dyDescent="0.2">
      <c r="B10" s="82" t="s">
        <v>49</v>
      </c>
      <c r="C10" s="59">
        <v>5</v>
      </c>
      <c r="D10" s="48" t="s">
        <v>19</v>
      </c>
      <c r="E10" s="44" t="s">
        <v>12</v>
      </c>
      <c r="F10" s="60">
        <v>1</v>
      </c>
      <c r="G10" s="61">
        <v>14541.3</v>
      </c>
      <c r="H10" s="62">
        <f t="shared" si="1"/>
        <v>14541.3</v>
      </c>
      <c r="I10" s="61">
        <v>14702.87</v>
      </c>
      <c r="J10" s="62">
        <f t="shared" si="0"/>
        <v>14702.87</v>
      </c>
      <c r="K10" s="63">
        <v>14864.44</v>
      </c>
      <c r="L10" s="62">
        <f t="shared" si="2"/>
        <v>14864.44</v>
      </c>
      <c r="M10" s="63">
        <f t="shared" si="3"/>
        <v>14702.87</v>
      </c>
      <c r="N10" s="76">
        <f t="shared" si="4"/>
        <v>14702.87</v>
      </c>
      <c r="O10" s="80">
        <f>G10</f>
        <v>14541.3</v>
      </c>
      <c r="P10" s="80">
        <f t="shared" si="5"/>
        <v>14541.3</v>
      </c>
      <c r="Q10" s="80">
        <f t="shared" si="6"/>
        <v>-161.57000000000153</v>
      </c>
      <c r="R10" s="80">
        <f t="shared" si="7"/>
        <v>-161.57000000000153</v>
      </c>
      <c r="S10" s="78"/>
    </row>
    <row r="11" spans="2:19" ht="12.75" customHeight="1" x14ac:dyDescent="0.25">
      <c r="B11" s="51"/>
      <c r="C11" s="67"/>
      <c r="D11" s="68"/>
      <c r="E11" s="69"/>
      <c r="F11" s="70"/>
      <c r="G11" s="69" t="s">
        <v>20</v>
      </c>
      <c r="H11" s="71">
        <f>SUM(H6:H10)</f>
        <v>118545.3</v>
      </c>
      <c r="I11" s="72"/>
      <c r="J11" s="71">
        <f>SUM(J6:J10)</f>
        <v>119862.55</v>
      </c>
      <c r="K11" s="71"/>
      <c r="L11" s="71">
        <f>SUM(L6:L10)</f>
        <v>121179.64000000001</v>
      </c>
      <c r="M11" s="58"/>
      <c r="N11" s="77">
        <f>SUM(N6:N10)</f>
        <v>119862.49666666664</v>
      </c>
      <c r="O11" s="80"/>
      <c r="P11" s="81">
        <f>SUM(P6:P10)</f>
        <v>118104.46</v>
      </c>
      <c r="Q11" s="80"/>
      <c r="R11" s="81">
        <f t="shared" si="7"/>
        <v>-1758.0366666666378</v>
      </c>
      <c r="S11" s="78"/>
    </row>
    <row r="12" spans="2:19" ht="12.75" customHeight="1" x14ac:dyDescent="0.2"/>
    <row r="13" spans="2:19" ht="29.25" customHeight="1" x14ac:dyDescent="0.25">
      <c r="D13" s="89" t="s">
        <v>32</v>
      </c>
      <c r="E13" s="89"/>
      <c r="F13" s="89"/>
      <c r="G13" s="89"/>
      <c r="H13" s="90"/>
      <c r="I13" s="90"/>
      <c r="L13" s="52" t="s">
        <v>33</v>
      </c>
      <c r="M13" s="91" t="s">
        <v>34</v>
      </c>
      <c r="N13" s="91"/>
    </row>
    <row r="14" spans="2:19" ht="28.5" customHeight="1" x14ac:dyDescent="0.25">
      <c r="D14" s="89" t="s">
        <v>35</v>
      </c>
      <c r="E14" s="89"/>
      <c r="F14" s="89"/>
      <c r="G14" s="89"/>
      <c r="H14" s="90"/>
      <c r="I14" s="90"/>
      <c r="L14" s="52" t="s">
        <v>36</v>
      </c>
      <c r="M14" s="91" t="s">
        <v>37</v>
      </c>
      <c r="N14" s="91"/>
    </row>
    <row r="15" spans="2:19" ht="12.75" customHeight="1" x14ac:dyDescent="0.2"/>
    <row r="16" spans="2:19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8">
    <mergeCell ref="G1:O1"/>
    <mergeCell ref="D14:I14"/>
    <mergeCell ref="M14:N14"/>
    <mergeCell ref="C2:N2"/>
    <mergeCell ref="C4:N4"/>
    <mergeCell ref="C5:H5"/>
    <mergeCell ref="D13:I13"/>
    <mergeCell ref="M13:N13"/>
  </mergeCells>
  <conditionalFormatting sqref="I8:I9">
    <cfRule type="notContainsBlanks" dxfId="0" priority="1">
      <formula>LEN(TRIM(I8))&gt;0</formula>
    </cfRule>
  </conditionalFormatting>
  <pageMargins left="0.59055118110236215" right="0.23622047244094488" top="0.74803149606299213" bottom="0.74803149606299213" header="0.31496062992125984" footer="0.31496062992125984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сечова станція</vt:lpstr>
      <vt:lpstr>Лист1</vt:lpstr>
      <vt:lpstr>Лист2</vt:lpstr>
      <vt:lpstr>'сечова станція'!Область_друку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2025-10-13T12:19:11Z</cp:lastPrinted>
  <dcterms:created xsi:type="dcterms:W3CDTF">2021-01-19T12:52:15Z</dcterms:created>
  <dcterms:modified xsi:type="dcterms:W3CDTF">2025-10-20T12:12:24Z</dcterms:modified>
</cp:coreProperties>
</file>