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ДОДАТКОВО бак лаб Повтор збільшення ціни 15 нам 776752,00 ( 740540,50) 1\"/>
    </mc:Choice>
  </mc:AlternateContent>
  <xr:revisionPtr revIDLastSave="0" documentId="8_{435DC71F-5153-4FC7-9E24-98FFEBB8442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N7" i="1" s="1"/>
  <c r="M8" i="1"/>
  <c r="M9" i="1"/>
  <c r="N9" i="1" s="1"/>
  <c r="M10" i="1"/>
  <c r="N10" i="1" s="1"/>
  <c r="M11" i="1"/>
  <c r="N11" i="1" s="1"/>
  <c r="M12" i="1"/>
  <c r="M13" i="1"/>
  <c r="M14" i="1"/>
  <c r="M15" i="1"/>
  <c r="N15" i="1" s="1"/>
  <c r="P15" i="1" s="1"/>
  <c r="M16" i="1"/>
  <c r="M17" i="1"/>
  <c r="M3" i="1"/>
  <c r="N4" i="1"/>
  <c r="N6" i="1"/>
  <c r="N12" i="1"/>
  <c r="P12" i="1" s="1"/>
  <c r="O14" i="1"/>
  <c r="N17" i="1"/>
  <c r="P17" i="1" s="1"/>
  <c r="N3" i="1"/>
  <c r="L17" i="1"/>
  <c r="K17" i="1"/>
  <c r="J17" i="1"/>
  <c r="H17" i="1"/>
  <c r="F17" i="1"/>
  <c r="O16" i="1"/>
  <c r="N16" i="1"/>
  <c r="P16" i="1" s="1"/>
  <c r="L16" i="1"/>
  <c r="K16" i="1"/>
  <c r="J16" i="1"/>
  <c r="H16" i="1"/>
  <c r="F16" i="1"/>
  <c r="O15" i="1"/>
  <c r="L15" i="1"/>
  <c r="K15" i="1"/>
  <c r="J15" i="1"/>
  <c r="H15" i="1"/>
  <c r="F15" i="1"/>
  <c r="N14" i="1"/>
  <c r="P14" i="1" s="1"/>
  <c r="L14" i="1"/>
  <c r="K14" i="1"/>
  <c r="J14" i="1"/>
  <c r="H14" i="1"/>
  <c r="F14" i="1"/>
  <c r="O13" i="1"/>
  <c r="N13" i="1"/>
  <c r="P13" i="1" s="1"/>
  <c r="L13" i="1"/>
  <c r="K13" i="1"/>
  <c r="J13" i="1"/>
  <c r="H13" i="1"/>
  <c r="F13" i="1"/>
  <c r="O12" i="1"/>
  <c r="K12" i="1"/>
  <c r="L12" i="1" s="1"/>
  <c r="J12" i="1"/>
  <c r="H12" i="1"/>
  <c r="F12" i="1"/>
  <c r="K11" i="1"/>
  <c r="J11" i="1"/>
  <c r="H11" i="1"/>
  <c r="F11" i="1"/>
  <c r="K10" i="1"/>
  <c r="J10" i="1"/>
  <c r="H10" i="1"/>
  <c r="F10" i="1"/>
  <c r="K9" i="1"/>
  <c r="J9" i="1"/>
  <c r="H9" i="1"/>
  <c r="F9" i="1"/>
  <c r="N8" i="1"/>
  <c r="K8" i="1"/>
  <c r="O8" i="1" s="1"/>
  <c r="J8" i="1"/>
  <c r="H8" i="1"/>
  <c r="F8" i="1"/>
  <c r="K7" i="1"/>
  <c r="O7" i="1" s="1"/>
  <c r="J7" i="1"/>
  <c r="H7" i="1"/>
  <c r="F7" i="1"/>
  <c r="K6" i="1"/>
  <c r="O6" i="1" s="1"/>
  <c r="J6" i="1"/>
  <c r="H6" i="1"/>
  <c r="F6" i="1"/>
  <c r="N5" i="1"/>
  <c r="K5" i="1"/>
  <c r="O5" i="1" s="1"/>
  <c r="J5" i="1"/>
  <c r="H5" i="1"/>
  <c r="F5" i="1"/>
  <c r="K4" i="1"/>
  <c r="O4" i="1" s="1"/>
  <c r="J4" i="1"/>
  <c r="H4" i="1"/>
  <c r="F4" i="1"/>
  <c r="K3" i="1"/>
  <c r="J3" i="1"/>
  <c r="J18" i="1" s="1"/>
  <c r="H3" i="1"/>
  <c r="H18" i="1" s="1"/>
  <c r="F3" i="1"/>
  <c r="F18" i="1" s="1"/>
  <c r="O10" i="1" l="1"/>
  <c r="O17" i="1"/>
  <c r="N18" i="1"/>
  <c r="O9" i="1"/>
  <c r="O11" i="1"/>
  <c r="O3" i="1"/>
  <c r="L3" i="1"/>
  <c r="L4" i="1"/>
  <c r="P4" i="1" s="1"/>
  <c r="L5" i="1"/>
  <c r="P5" i="1" s="1"/>
  <c r="L6" i="1"/>
  <c r="P6" i="1" s="1"/>
  <c r="L7" i="1"/>
  <c r="P7" i="1" s="1"/>
  <c r="L8" i="1"/>
  <c r="P8" i="1" s="1"/>
  <c r="L9" i="1"/>
  <c r="P9" i="1" s="1"/>
  <c r="L10" i="1"/>
  <c r="P10" i="1" s="1"/>
  <c r="L11" i="1"/>
  <c r="P11" i="1" s="1"/>
  <c r="L18" i="1" l="1"/>
  <c r="P3" i="1"/>
  <c r="P18" i="1" s="1"/>
</calcChain>
</file>

<file path=xl/sharedStrings.xml><?xml version="1.0" encoding="utf-8"?>
<sst xmlns="http://schemas.openxmlformats.org/spreadsheetml/2006/main" count="94" uniqueCount="58">
  <si>
    <t>Медико-технічне завдання на реагенти для виконання бактеріологічних досліджень  для бактеріологічної лабораторії Українського Референс-центру з клінічної лабораторної діагностики та метрології в 2025 році (додаткове фінансування 1 )</t>
  </si>
  <si>
    <t xml:space="preserve"> №з/п</t>
  </si>
  <si>
    <t>Назва реагенту, або еквівалент</t>
  </si>
  <si>
    <t>Од.вим.</t>
  </si>
  <si>
    <t xml:space="preserve">Загальна кількість 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</si>
  <si>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</si>
  <si>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</si>
  <si>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</si>
  <si>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Цінова пропозиція фірми №3,  з ПДВ </t>
  </si>
  <si>
    <t xml:space="preserve">Ціна середня, з ПДВ </t>
  </si>
  <si>
    <t>Контрольна цінова пропозиція</t>
  </si>
  <si>
    <t>Загальна сума контрольної цінової пропозиції</t>
  </si>
  <si>
    <t xml:space="preserve">Різниця в ціновій пропозиції </t>
  </si>
  <si>
    <t>Різниця в загальній сумі</t>
  </si>
  <si>
    <t>джерело</t>
  </si>
  <si>
    <t>1</t>
  </si>
  <si>
    <t>Флакони з середовищем BacT/ALERT® FA Plus для виділення аеробних гемокультур</t>
  </si>
  <si>
    <t>шт</t>
  </si>
  <si>
    <t>5</t>
  </si>
  <si>
    <t>UA-2025-06-17-008828-a
ТОВ "УКРБІО"</t>
  </si>
  <si>
    <t>2</t>
  </si>
  <si>
    <t xml:space="preserve">Флакони з середовищем BacT/ALERT® PF Plus для виділення аеробних гемокультур, педіатричні
</t>
  </si>
  <si>
    <t>6</t>
  </si>
  <si>
    <t>3</t>
  </si>
  <si>
    <t>Флакони з середовищем BacT/ALERT® FN Plus для виділення анаеробних гемокультур</t>
  </si>
  <si>
    <t>4</t>
  </si>
  <si>
    <t>Колумбійський агар з овечою кров"ю, 5 % №100</t>
  </si>
  <si>
    <t>ТОВ "САНІМЕД-М"
UA-2025-04-09-011157-a</t>
  </si>
  <si>
    <t>Основа Колумбійського агару</t>
  </si>
  <si>
    <t>8</t>
  </si>
  <si>
    <t>UA-2025-05-30-004059-a
закупівля Охмадит (немає дозування)</t>
  </si>
  <si>
    <t>Тіогліколятний бульйон з резазуріном</t>
  </si>
  <si>
    <t>7</t>
  </si>
  <si>
    <t xml:space="preserve">  Агар Мюлер-Хінтон 2</t>
  </si>
  <si>
    <t>10</t>
  </si>
  <si>
    <t>UA-2025-02-25-007540-a
ТОВ "УКРБІО"</t>
  </si>
  <si>
    <r>
      <rPr>
        <sz val="10"/>
        <rFont val="Times New Roman"/>
        <family val="1"/>
      </rPr>
      <t>Агар з кінською кров</t>
    </r>
    <r>
      <rPr>
        <sz val="10"/>
        <rFont val="Calibri"/>
        <family val="2"/>
      </rPr>
      <t>'</t>
    </r>
    <r>
      <rPr>
        <sz val="10"/>
        <rFont val="Times New Roman"/>
        <family val="1"/>
      </rPr>
      <t>ю та NAD</t>
    </r>
  </si>
  <si>
    <t>9</t>
  </si>
  <si>
    <t>Агар Сабуро з хлорамфеніколом 2</t>
  </si>
  <si>
    <t>Хромогенне середовище для скрінінгу метициллінрезистентного Staphylococcus aureus, 20×90 мм чашок</t>
  </si>
  <si>
    <t>UA-2025-05-30-004059-a
закупівля Охмадит</t>
  </si>
  <si>
    <t>11</t>
  </si>
  <si>
    <t>Хромогенне середовище для виділення штамів продуцентів ESBL, 20×90 мм чашок</t>
  </si>
  <si>
    <t>12</t>
  </si>
  <si>
    <t>Хромогенне середовище для скринінгу Enterobactericeae, що продукують карбопенемазу, 20×90 мм чашок</t>
  </si>
  <si>
    <t>13</t>
  </si>
  <si>
    <t>Хромогенне середовище для ванкоміцинрезистентних ентерококів VRE, 20×90 мм чашок</t>
  </si>
  <si>
    <t>14</t>
  </si>
  <si>
    <t>Cелективне хромогенне середовище для скрінінга карбапенемазпродукції у ентеробактерій (OXA48 и KPC)  20×90 мм чашок</t>
  </si>
  <si>
    <t>15</t>
  </si>
  <si>
    <t>Хромогенне середовище для детекції та ідентифікації  Clostridium difficile  20×90 мм чашок</t>
  </si>
  <si>
    <t>Заступник генерального директора з фінансово-економічних та юридичних питань</t>
  </si>
  <si>
    <t>Вячеслав</t>
  </si>
  <si>
    <t>ФЕДОРОВ</t>
  </si>
  <si>
    <t>Провідний економіст</t>
  </si>
  <si>
    <t>Ігор</t>
  </si>
  <si>
    <t>РАБЕНКО</t>
  </si>
  <si>
    <t>UA-2025-10-07-001280-a - 736 660,38
UA-2025-10-16-012557-a - 736 660,38
-83 890,28 різниця була 
оголошуємо по найменшій ціновій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</si>
</sst>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Calibri"/>
      <family val="2"/>
    </font>
    <font>
      <b/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49" fontId="4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4" fontId="7" fillId="3" borderId="4" xfId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wrapText="1"/>
    </xf>
    <xf numFmtId="2" fontId="8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/>
    <xf numFmtId="2" fontId="8" fillId="0" borderId="4" xfId="0" applyNumberFormat="1" applyFont="1" applyBorder="1"/>
    <xf numFmtId="4" fontId="9" fillId="0" borderId="4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10" fillId="0" borderId="4" xfId="0" applyNumberFormat="1" applyFont="1" applyBorder="1"/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 wrapText="1"/>
    </xf>
    <xf numFmtId="0" fontId="0" fillId="3" borderId="0" xfId="0" applyFill="1"/>
    <xf numFmtId="0" fontId="13" fillId="0" borderId="0" xfId="0" applyFont="1"/>
    <xf numFmtId="0" fontId="14" fillId="0" borderId="0" xfId="0" applyFont="1"/>
    <xf numFmtId="164" fontId="3" fillId="0" borderId="0" xfId="1" applyFont="1"/>
    <xf numFmtId="49" fontId="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/>
    <xf numFmtId="0" fontId="12" fillId="0" borderId="0" xfId="0" applyFont="1" applyAlignment="1">
      <alignment horizontal="left" wrapText="1"/>
    </xf>
    <xf numFmtId="4" fontId="3" fillId="0" borderId="8" xfId="0" applyNumberFormat="1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topLeftCell="A3" workbookViewId="0">
      <selection activeCell="S4" sqref="S4"/>
    </sheetView>
  </sheetViews>
  <sheetFormatPr defaultRowHeight="15" x14ac:dyDescent="0.25"/>
  <cols>
    <col min="1" max="1" width="5.5703125" bestFit="1" customWidth="1"/>
    <col min="2" max="2" width="29.28515625" customWidth="1"/>
    <col min="3" max="3" width="8.85546875" bestFit="1" customWidth="1"/>
    <col min="6" max="6" width="8.7109375" bestFit="1" customWidth="1"/>
    <col min="8" max="8" width="8.7109375" bestFit="1" customWidth="1"/>
    <col min="10" max="10" width="12.140625" customWidth="1"/>
    <col min="11" max="11" width="9" bestFit="1" customWidth="1"/>
    <col min="12" max="12" width="10" bestFit="1" customWidth="1"/>
    <col min="14" max="14" width="9.85546875" bestFit="1" customWidth="1"/>
    <col min="16" max="16" width="9.5703125" bestFit="1" customWidth="1"/>
    <col min="17" max="17" width="29.28515625" customWidth="1"/>
  </cols>
  <sheetData>
    <row r="1" spans="1:17" ht="15.7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"/>
      <c r="N1" s="1"/>
      <c r="O1" s="1"/>
      <c r="P1" s="1"/>
      <c r="Q1" s="1"/>
    </row>
    <row r="2" spans="1:17" ht="114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7" t="s">
        <v>6</v>
      </c>
      <c r="I2" s="6" t="s">
        <v>8</v>
      </c>
      <c r="J2" s="7" t="s">
        <v>6</v>
      </c>
      <c r="K2" s="7" t="s">
        <v>9</v>
      </c>
      <c r="L2" s="7" t="s">
        <v>6</v>
      </c>
      <c r="M2" s="8" t="s">
        <v>10</v>
      </c>
      <c r="N2" s="8" t="s">
        <v>11</v>
      </c>
      <c r="O2" s="8" t="s">
        <v>12</v>
      </c>
      <c r="P2" s="8" t="s">
        <v>13</v>
      </c>
      <c r="Q2" s="9" t="s">
        <v>14</v>
      </c>
    </row>
    <row r="3" spans="1:17" ht="38.25" x14ac:dyDescent="0.25">
      <c r="A3" s="10" t="s">
        <v>15</v>
      </c>
      <c r="B3" s="11" t="s">
        <v>16</v>
      </c>
      <c r="C3" s="12" t="s">
        <v>17</v>
      </c>
      <c r="D3" s="13" t="s">
        <v>18</v>
      </c>
      <c r="E3" s="14">
        <v>41730</v>
      </c>
      <c r="F3" s="14">
        <f>E3*D3</f>
        <v>208650</v>
      </c>
      <c r="G3" s="15">
        <v>43000</v>
      </c>
      <c r="H3" s="14">
        <f>G3*D3</f>
        <v>215000</v>
      </c>
      <c r="I3" s="14">
        <v>45000</v>
      </c>
      <c r="J3" s="14">
        <f>I3*D3</f>
        <v>225000</v>
      </c>
      <c r="K3" s="16">
        <f t="shared" ref="K3:K16" si="0">(E3+G3+I3)/3</f>
        <v>43243.333333333336</v>
      </c>
      <c r="L3" s="17">
        <f t="shared" ref="L3:L16" si="1">K3*D3</f>
        <v>216216.66666666669</v>
      </c>
      <c r="M3" s="18">
        <f>E3</f>
        <v>41730</v>
      </c>
      <c r="N3" s="19">
        <f t="shared" ref="N3:N17" si="2">M3*D3</f>
        <v>208650</v>
      </c>
      <c r="O3" s="19">
        <f t="shared" ref="O3:P17" si="3">M3-K3</f>
        <v>-1513.3333333333358</v>
      </c>
      <c r="P3" s="18">
        <f t="shared" si="3"/>
        <v>-7566.6666666666861</v>
      </c>
      <c r="Q3" s="19" t="s">
        <v>19</v>
      </c>
    </row>
    <row r="4" spans="1:17" ht="63.75" x14ac:dyDescent="0.25">
      <c r="A4" s="10" t="s">
        <v>20</v>
      </c>
      <c r="B4" s="20" t="s">
        <v>21</v>
      </c>
      <c r="C4" s="12" t="s">
        <v>17</v>
      </c>
      <c r="D4" s="13" t="s">
        <v>22</v>
      </c>
      <c r="E4" s="14">
        <v>41730</v>
      </c>
      <c r="F4" s="14">
        <f t="shared" ref="F4:F17" si="4">E4*D4</f>
        <v>250380</v>
      </c>
      <c r="G4" s="15">
        <v>43000</v>
      </c>
      <c r="H4" s="14">
        <f t="shared" ref="H4:H17" si="5">G4*D4</f>
        <v>258000</v>
      </c>
      <c r="I4" s="14">
        <v>45000</v>
      </c>
      <c r="J4" s="14">
        <f t="shared" ref="J4:J17" si="6">I4*D4</f>
        <v>270000</v>
      </c>
      <c r="K4" s="16">
        <f>(E4+G4+I4)/3</f>
        <v>43243.333333333336</v>
      </c>
      <c r="L4" s="17">
        <f t="shared" si="1"/>
        <v>259460</v>
      </c>
      <c r="M4" s="18">
        <f t="shared" ref="M4:M17" si="7">E4</f>
        <v>41730</v>
      </c>
      <c r="N4" s="19">
        <f t="shared" si="2"/>
        <v>250380</v>
      </c>
      <c r="O4" s="19">
        <f t="shared" si="3"/>
        <v>-1513.3333333333358</v>
      </c>
      <c r="P4" s="18">
        <f t="shared" si="3"/>
        <v>-9080</v>
      </c>
      <c r="Q4" s="19" t="s">
        <v>19</v>
      </c>
    </row>
    <row r="5" spans="1:17" ht="51" x14ac:dyDescent="0.25">
      <c r="A5" s="10" t="s">
        <v>23</v>
      </c>
      <c r="B5" s="21" t="s">
        <v>24</v>
      </c>
      <c r="C5" s="13" t="s">
        <v>17</v>
      </c>
      <c r="D5" s="22">
        <v>1</v>
      </c>
      <c r="E5" s="14">
        <v>41730</v>
      </c>
      <c r="F5" s="14">
        <f t="shared" si="4"/>
        <v>41730</v>
      </c>
      <c r="G5" s="15">
        <v>43000</v>
      </c>
      <c r="H5" s="14">
        <f t="shared" si="5"/>
        <v>43000</v>
      </c>
      <c r="I5" s="14">
        <v>45000</v>
      </c>
      <c r="J5" s="14">
        <f t="shared" si="6"/>
        <v>45000</v>
      </c>
      <c r="K5" s="16">
        <f>(E5+G5+I5)/3</f>
        <v>43243.333333333336</v>
      </c>
      <c r="L5" s="17">
        <f>K5*D5</f>
        <v>43243.333333333336</v>
      </c>
      <c r="M5" s="18">
        <f t="shared" si="7"/>
        <v>41730</v>
      </c>
      <c r="N5" s="19">
        <f t="shared" si="2"/>
        <v>41730</v>
      </c>
      <c r="O5" s="19">
        <f t="shared" si="3"/>
        <v>-1513.3333333333358</v>
      </c>
      <c r="P5" s="18">
        <f t="shared" si="3"/>
        <v>-1513.3333333333358</v>
      </c>
      <c r="Q5" s="19" t="s">
        <v>19</v>
      </c>
    </row>
    <row r="6" spans="1:17" ht="25.5" x14ac:dyDescent="0.25">
      <c r="A6" s="10" t="s">
        <v>25</v>
      </c>
      <c r="B6" s="11" t="s">
        <v>26</v>
      </c>
      <c r="C6" s="12" t="s">
        <v>17</v>
      </c>
      <c r="D6" s="13" t="s">
        <v>20</v>
      </c>
      <c r="E6" s="14">
        <v>4066</v>
      </c>
      <c r="F6" s="14">
        <f t="shared" si="4"/>
        <v>8132</v>
      </c>
      <c r="G6" s="15">
        <v>5000</v>
      </c>
      <c r="H6" s="14">
        <f t="shared" si="5"/>
        <v>10000</v>
      </c>
      <c r="I6" s="14">
        <v>6000</v>
      </c>
      <c r="J6" s="14">
        <f t="shared" si="6"/>
        <v>12000</v>
      </c>
      <c r="K6" s="16">
        <f t="shared" si="0"/>
        <v>5022</v>
      </c>
      <c r="L6" s="17">
        <f t="shared" si="1"/>
        <v>10044</v>
      </c>
      <c r="M6" s="18">
        <f t="shared" si="7"/>
        <v>4066</v>
      </c>
      <c r="N6" s="19">
        <f t="shared" si="2"/>
        <v>8132</v>
      </c>
      <c r="O6" s="19">
        <f t="shared" si="3"/>
        <v>-956</v>
      </c>
      <c r="P6" s="18">
        <f t="shared" si="3"/>
        <v>-1912</v>
      </c>
      <c r="Q6" s="19" t="s">
        <v>27</v>
      </c>
    </row>
    <row r="7" spans="1:17" ht="39" x14ac:dyDescent="0.25">
      <c r="A7" s="10" t="s">
        <v>18</v>
      </c>
      <c r="B7" s="11" t="s">
        <v>28</v>
      </c>
      <c r="C7" s="12" t="s">
        <v>17</v>
      </c>
      <c r="D7" s="13" t="s">
        <v>29</v>
      </c>
      <c r="E7" s="14">
        <v>6420</v>
      </c>
      <c r="F7" s="14">
        <f t="shared" si="4"/>
        <v>51360</v>
      </c>
      <c r="G7" s="15">
        <v>7000</v>
      </c>
      <c r="H7" s="14">
        <f t="shared" si="5"/>
        <v>56000</v>
      </c>
      <c r="I7" s="14">
        <v>7500</v>
      </c>
      <c r="J7" s="14">
        <f t="shared" si="6"/>
        <v>60000</v>
      </c>
      <c r="K7" s="16">
        <f t="shared" si="0"/>
        <v>6973.333333333333</v>
      </c>
      <c r="L7" s="17">
        <f t="shared" si="1"/>
        <v>55786.666666666664</v>
      </c>
      <c r="M7" s="18">
        <f t="shared" si="7"/>
        <v>6420</v>
      </c>
      <c r="N7" s="19">
        <f t="shared" si="2"/>
        <v>51360</v>
      </c>
      <c r="O7" s="19">
        <f t="shared" si="3"/>
        <v>-553.33333333333303</v>
      </c>
      <c r="P7" s="18">
        <f t="shared" si="3"/>
        <v>-4426.6666666666642</v>
      </c>
      <c r="Q7" s="23" t="s">
        <v>30</v>
      </c>
    </row>
    <row r="8" spans="1:17" ht="25.5" x14ac:dyDescent="0.25">
      <c r="A8" s="10" t="s">
        <v>22</v>
      </c>
      <c r="B8" s="11" t="s">
        <v>31</v>
      </c>
      <c r="C8" s="12" t="s">
        <v>17</v>
      </c>
      <c r="D8" s="13" t="s">
        <v>20</v>
      </c>
      <c r="E8" s="14">
        <v>6600</v>
      </c>
      <c r="F8" s="14">
        <f t="shared" si="4"/>
        <v>13200</v>
      </c>
      <c r="G8" s="16">
        <v>7000</v>
      </c>
      <c r="H8" s="14">
        <f t="shared" si="5"/>
        <v>14000</v>
      </c>
      <c r="I8" s="14">
        <v>7500</v>
      </c>
      <c r="J8" s="14">
        <f t="shared" si="6"/>
        <v>15000</v>
      </c>
      <c r="K8" s="16">
        <f t="shared" si="0"/>
        <v>7033.333333333333</v>
      </c>
      <c r="L8" s="17">
        <f t="shared" si="1"/>
        <v>14066.666666666666</v>
      </c>
      <c r="M8" s="18">
        <f t="shared" si="7"/>
        <v>6600</v>
      </c>
      <c r="N8" s="19">
        <f t="shared" si="2"/>
        <v>13200</v>
      </c>
      <c r="O8" s="19">
        <f t="shared" si="3"/>
        <v>-433.33333333333303</v>
      </c>
      <c r="P8" s="18">
        <f t="shared" si="3"/>
        <v>-866.66666666666606</v>
      </c>
      <c r="Q8" s="19" t="s">
        <v>19</v>
      </c>
    </row>
    <row r="9" spans="1:17" ht="26.25" x14ac:dyDescent="0.25">
      <c r="A9" s="10" t="s">
        <v>32</v>
      </c>
      <c r="B9" s="11" t="s">
        <v>33</v>
      </c>
      <c r="C9" s="12" t="s">
        <v>17</v>
      </c>
      <c r="D9" s="13" t="s">
        <v>34</v>
      </c>
      <c r="E9" s="14">
        <v>5992</v>
      </c>
      <c r="F9" s="14">
        <f t="shared" si="4"/>
        <v>59920</v>
      </c>
      <c r="G9" s="16">
        <v>6500</v>
      </c>
      <c r="H9" s="14">
        <f t="shared" si="5"/>
        <v>65000</v>
      </c>
      <c r="I9" s="14">
        <v>7000</v>
      </c>
      <c r="J9" s="14">
        <f t="shared" si="6"/>
        <v>70000</v>
      </c>
      <c r="K9" s="16">
        <f t="shared" si="0"/>
        <v>6497.333333333333</v>
      </c>
      <c r="L9" s="17">
        <f t="shared" si="1"/>
        <v>64973.333333333328</v>
      </c>
      <c r="M9" s="18">
        <f t="shared" si="7"/>
        <v>5992</v>
      </c>
      <c r="N9" s="19">
        <f t="shared" si="2"/>
        <v>59920</v>
      </c>
      <c r="O9" s="19">
        <f t="shared" si="3"/>
        <v>-505.33333333333303</v>
      </c>
      <c r="P9" s="18">
        <f t="shared" si="3"/>
        <v>-5053.3333333333285</v>
      </c>
      <c r="Q9" s="23" t="s">
        <v>35</v>
      </c>
    </row>
    <row r="10" spans="1:17" ht="38.25" customHeight="1" x14ac:dyDescent="0.25">
      <c r="A10" s="10" t="s">
        <v>29</v>
      </c>
      <c r="B10" s="11" t="s">
        <v>36</v>
      </c>
      <c r="C10" s="12" t="s">
        <v>17</v>
      </c>
      <c r="D10" s="13" t="s">
        <v>25</v>
      </c>
      <c r="E10" s="14">
        <v>2354</v>
      </c>
      <c r="F10" s="14">
        <f t="shared" si="4"/>
        <v>9416</v>
      </c>
      <c r="G10" s="16">
        <v>3000</v>
      </c>
      <c r="H10" s="14">
        <f t="shared" si="5"/>
        <v>12000</v>
      </c>
      <c r="I10" s="14">
        <v>3500</v>
      </c>
      <c r="J10" s="14">
        <f t="shared" si="6"/>
        <v>14000</v>
      </c>
      <c r="K10" s="24">
        <f t="shared" si="0"/>
        <v>2951.3333333333335</v>
      </c>
      <c r="L10" s="25">
        <f t="shared" si="1"/>
        <v>11805.333333333334</v>
      </c>
      <c r="M10" s="18">
        <f t="shared" si="7"/>
        <v>2354</v>
      </c>
      <c r="N10" s="19">
        <f t="shared" si="2"/>
        <v>9416</v>
      </c>
      <c r="O10" s="19">
        <f t="shared" si="3"/>
        <v>-597.33333333333348</v>
      </c>
      <c r="P10" s="18">
        <f t="shared" si="3"/>
        <v>-2389.3333333333339</v>
      </c>
      <c r="Q10" s="48" t="s">
        <v>57</v>
      </c>
    </row>
    <row r="11" spans="1:17" x14ac:dyDescent="0.25">
      <c r="A11" s="10" t="s">
        <v>37</v>
      </c>
      <c r="B11" s="21" t="s">
        <v>38</v>
      </c>
      <c r="C11" s="13" t="s">
        <v>17</v>
      </c>
      <c r="D11" s="22">
        <v>4</v>
      </c>
      <c r="E11" s="14">
        <v>6741</v>
      </c>
      <c r="F11" s="14">
        <f t="shared" si="4"/>
        <v>26964</v>
      </c>
      <c r="G11" s="15">
        <v>7000</v>
      </c>
      <c r="H11" s="14">
        <f t="shared" si="5"/>
        <v>28000</v>
      </c>
      <c r="I11" s="16">
        <v>7600</v>
      </c>
      <c r="J11" s="14">
        <f t="shared" si="6"/>
        <v>30400</v>
      </c>
      <c r="K11" s="27">
        <f t="shared" si="0"/>
        <v>7113.666666666667</v>
      </c>
      <c r="L11" s="28">
        <f t="shared" si="1"/>
        <v>28454.666666666668</v>
      </c>
      <c r="M11" s="18">
        <f t="shared" si="7"/>
        <v>6741</v>
      </c>
      <c r="N11" s="19">
        <f t="shared" si="2"/>
        <v>26964</v>
      </c>
      <c r="O11" s="19">
        <f t="shared" si="3"/>
        <v>-372.66666666666697</v>
      </c>
      <c r="P11" s="18">
        <f t="shared" si="3"/>
        <v>-1490.6666666666679</v>
      </c>
      <c r="Q11" s="49"/>
    </row>
    <row r="12" spans="1:17" ht="63.75" x14ac:dyDescent="0.25">
      <c r="A12" s="10" t="s">
        <v>34</v>
      </c>
      <c r="B12" s="11" t="s">
        <v>39</v>
      </c>
      <c r="C12" s="12" t="s">
        <v>17</v>
      </c>
      <c r="D12" s="13" t="s">
        <v>20</v>
      </c>
      <c r="E12" s="14">
        <v>2996</v>
      </c>
      <c r="F12" s="14">
        <f t="shared" si="4"/>
        <v>5992</v>
      </c>
      <c r="G12" s="16">
        <v>3500</v>
      </c>
      <c r="H12" s="14">
        <f t="shared" si="5"/>
        <v>7000</v>
      </c>
      <c r="I12" s="14">
        <v>4000</v>
      </c>
      <c r="J12" s="14">
        <f t="shared" si="6"/>
        <v>8000</v>
      </c>
      <c r="K12" s="29">
        <f t="shared" si="0"/>
        <v>3498.6666666666665</v>
      </c>
      <c r="L12" s="30">
        <f t="shared" si="1"/>
        <v>6997.333333333333</v>
      </c>
      <c r="M12" s="18">
        <f t="shared" si="7"/>
        <v>2996</v>
      </c>
      <c r="N12" s="19">
        <f t="shared" si="2"/>
        <v>5992</v>
      </c>
      <c r="O12" s="19">
        <f t="shared" si="3"/>
        <v>-502.66666666666652</v>
      </c>
      <c r="P12" s="18">
        <f t="shared" si="3"/>
        <v>-1005.333333333333</v>
      </c>
      <c r="Q12" s="23" t="s">
        <v>40</v>
      </c>
    </row>
    <row r="13" spans="1:17" ht="38.25" x14ac:dyDescent="0.25">
      <c r="A13" s="10" t="s">
        <v>41</v>
      </c>
      <c r="B13" s="11" t="s">
        <v>42</v>
      </c>
      <c r="C13" s="12" t="s">
        <v>17</v>
      </c>
      <c r="D13" s="13" t="s">
        <v>34</v>
      </c>
      <c r="E13" s="14">
        <v>3638</v>
      </c>
      <c r="F13" s="14">
        <f t="shared" si="4"/>
        <v>36380</v>
      </c>
      <c r="G13" s="16">
        <v>4000</v>
      </c>
      <c r="H13" s="14">
        <f t="shared" si="5"/>
        <v>40000</v>
      </c>
      <c r="I13" s="14">
        <v>4500</v>
      </c>
      <c r="J13" s="14">
        <f t="shared" si="6"/>
        <v>45000</v>
      </c>
      <c r="K13" s="16">
        <f t="shared" si="0"/>
        <v>4046</v>
      </c>
      <c r="L13" s="17">
        <f t="shared" si="1"/>
        <v>40460</v>
      </c>
      <c r="M13" s="18">
        <f t="shared" si="7"/>
        <v>3638</v>
      </c>
      <c r="N13" s="19">
        <f t="shared" si="2"/>
        <v>36380</v>
      </c>
      <c r="O13" s="19">
        <f t="shared" si="3"/>
        <v>-408</v>
      </c>
      <c r="P13" s="18">
        <f t="shared" si="3"/>
        <v>-4080</v>
      </c>
      <c r="Q13" s="23" t="s">
        <v>40</v>
      </c>
    </row>
    <row r="14" spans="1:17" ht="51" x14ac:dyDescent="0.25">
      <c r="A14" s="10" t="s">
        <v>43</v>
      </c>
      <c r="B14" s="11" t="s">
        <v>44</v>
      </c>
      <c r="C14" s="12" t="s">
        <v>17</v>
      </c>
      <c r="D14" s="13" t="s">
        <v>34</v>
      </c>
      <c r="E14" s="14">
        <v>4387</v>
      </c>
      <c r="F14" s="14">
        <f t="shared" si="4"/>
        <v>43870</v>
      </c>
      <c r="G14" s="16">
        <v>4500</v>
      </c>
      <c r="H14" s="14">
        <f t="shared" si="5"/>
        <v>45000</v>
      </c>
      <c r="I14" s="14">
        <v>5000</v>
      </c>
      <c r="J14" s="14">
        <f t="shared" si="6"/>
        <v>50000</v>
      </c>
      <c r="K14" s="16">
        <f t="shared" si="0"/>
        <v>4629</v>
      </c>
      <c r="L14" s="17">
        <f t="shared" si="1"/>
        <v>46290</v>
      </c>
      <c r="M14" s="18">
        <f t="shared" si="7"/>
        <v>4387</v>
      </c>
      <c r="N14" s="19">
        <f t="shared" si="2"/>
        <v>43870</v>
      </c>
      <c r="O14" s="19">
        <f t="shared" si="3"/>
        <v>-242</v>
      </c>
      <c r="P14" s="18">
        <f t="shared" si="3"/>
        <v>-2420</v>
      </c>
      <c r="Q14" s="23" t="s">
        <v>40</v>
      </c>
    </row>
    <row r="15" spans="1:17" ht="38.25" x14ac:dyDescent="0.25">
      <c r="A15" s="10" t="s">
        <v>45</v>
      </c>
      <c r="B15" s="11" t="s">
        <v>46</v>
      </c>
      <c r="C15" s="12" t="s">
        <v>17</v>
      </c>
      <c r="D15" s="13" t="s">
        <v>20</v>
      </c>
      <c r="E15" s="14">
        <v>3531</v>
      </c>
      <c r="F15" s="14">
        <f t="shared" si="4"/>
        <v>7062</v>
      </c>
      <c r="G15" s="16">
        <v>4000</v>
      </c>
      <c r="H15" s="14">
        <f t="shared" si="5"/>
        <v>8000</v>
      </c>
      <c r="I15" s="14">
        <v>4500</v>
      </c>
      <c r="J15" s="14">
        <f t="shared" si="6"/>
        <v>9000</v>
      </c>
      <c r="K15" s="16">
        <f t="shared" si="0"/>
        <v>4010.3333333333335</v>
      </c>
      <c r="L15" s="17">
        <f t="shared" si="1"/>
        <v>8020.666666666667</v>
      </c>
      <c r="M15" s="18">
        <f t="shared" si="7"/>
        <v>3531</v>
      </c>
      <c r="N15" s="19">
        <f t="shared" si="2"/>
        <v>7062</v>
      </c>
      <c r="O15" s="19">
        <f t="shared" si="3"/>
        <v>-479.33333333333348</v>
      </c>
      <c r="P15" s="18">
        <f t="shared" si="3"/>
        <v>-958.66666666666697</v>
      </c>
      <c r="Q15" s="23" t="s">
        <v>40</v>
      </c>
    </row>
    <row r="16" spans="1:17" ht="63.75" x14ac:dyDescent="0.25">
      <c r="A16" s="10" t="s">
        <v>47</v>
      </c>
      <c r="B16" s="11" t="s">
        <v>48</v>
      </c>
      <c r="C16" s="12" t="s">
        <v>17</v>
      </c>
      <c r="D16" s="13" t="s">
        <v>20</v>
      </c>
      <c r="E16" s="14">
        <v>4708</v>
      </c>
      <c r="F16" s="14">
        <f t="shared" si="4"/>
        <v>9416</v>
      </c>
      <c r="G16" s="16">
        <v>5000</v>
      </c>
      <c r="H16" s="14">
        <f t="shared" si="5"/>
        <v>10000</v>
      </c>
      <c r="I16" s="14">
        <v>5500</v>
      </c>
      <c r="J16" s="14">
        <f t="shared" si="6"/>
        <v>11000</v>
      </c>
      <c r="K16" s="16">
        <f t="shared" si="0"/>
        <v>5069.333333333333</v>
      </c>
      <c r="L16" s="17">
        <f t="shared" si="1"/>
        <v>10138.666666666666</v>
      </c>
      <c r="M16" s="18">
        <f t="shared" si="7"/>
        <v>4708</v>
      </c>
      <c r="N16" s="19">
        <f t="shared" si="2"/>
        <v>9416</v>
      </c>
      <c r="O16" s="19">
        <f t="shared" si="3"/>
        <v>-361.33333333333303</v>
      </c>
      <c r="P16" s="18">
        <f t="shared" si="3"/>
        <v>-722.66666666666606</v>
      </c>
      <c r="Q16" s="23" t="s">
        <v>40</v>
      </c>
    </row>
    <row r="17" spans="1:17" ht="51" x14ac:dyDescent="0.25">
      <c r="A17" s="10" t="s">
        <v>49</v>
      </c>
      <c r="B17" s="21" t="s">
        <v>50</v>
      </c>
      <c r="C17" s="13" t="s">
        <v>17</v>
      </c>
      <c r="D17" s="22">
        <v>1</v>
      </c>
      <c r="E17" s="14">
        <v>4280</v>
      </c>
      <c r="F17" s="14">
        <f t="shared" si="4"/>
        <v>4280</v>
      </c>
      <c r="G17" s="16">
        <v>4500</v>
      </c>
      <c r="H17" s="14">
        <f t="shared" si="5"/>
        <v>4500</v>
      </c>
      <c r="I17" s="14">
        <v>5000</v>
      </c>
      <c r="J17" s="14">
        <f t="shared" si="6"/>
        <v>5000</v>
      </c>
      <c r="K17" s="16">
        <f>(E17+G17+I17)/3</f>
        <v>4593.333333333333</v>
      </c>
      <c r="L17" s="17">
        <f>K17*D17</f>
        <v>4593.333333333333</v>
      </c>
      <c r="M17" s="18">
        <f t="shared" si="7"/>
        <v>4280</v>
      </c>
      <c r="N17" s="19">
        <f t="shared" si="2"/>
        <v>4280</v>
      </c>
      <c r="O17" s="19">
        <f t="shared" si="3"/>
        <v>-313.33333333333303</v>
      </c>
      <c r="P17" s="18">
        <f t="shared" si="3"/>
        <v>-313.33333333333303</v>
      </c>
      <c r="Q17" s="26"/>
    </row>
    <row r="18" spans="1:17" x14ac:dyDescent="0.25">
      <c r="A18" s="31"/>
      <c r="B18" s="32"/>
      <c r="C18" s="32"/>
      <c r="D18" s="32"/>
      <c r="E18" s="33"/>
      <c r="F18" s="14">
        <f>SUM(F3:F17)</f>
        <v>776752</v>
      </c>
      <c r="G18" s="33"/>
      <c r="H18" s="34">
        <f>SUM(H3:H17)</f>
        <v>815500</v>
      </c>
      <c r="I18" s="32"/>
      <c r="J18" s="34">
        <f>SUM(J3:J17)</f>
        <v>869400</v>
      </c>
      <c r="K18" s="33"/>
      <c r="L18" s="35">
        <f>SUM(L3:L17)</f>
        <v>820550.66666666663</v>
      </c>
      <c r="M18" s="26"/>
      <c r="N18" s="26">
        <f>SUM(N3:N17)</f>
        <v>776752</v>
      </c>
      <c r="O18" s="26"/>
      <c r="P18" s="36">
        <f>SUM(P3:P17)</f>
        <v>-43798.666666666686</v>
      </c>
      <c r="Q18" s="26"/>
    </row>
    <row r="19" spans="1:17" x14ac:dyDescent="0.25">
      <c r="A19" s="37"/>
      <c r="B19" s="1"/>
      <c r="C19" s="1"/>
      <c r="D19" s="1"/>
      <c r="E19" s="38"/>
      <c r="F19" s="1"/>
      <c r="G19" s="38"/>
      <c r="H19" s="1"/>
      <c r="I19" s="1"/>
      <c r="J19" s="1"/>
      <c r="K19" s="38"/>
      <c r="L19" s="1"/>
      <c r="M19" s="1"/>
      <c r="N19" s="1"/>
      <c r="O19" s="1"/>
      <c r="P19" s="1"/>
      <c r="Q19" s="1"/>
    </row>
    <row r="20" spans="1:17" ht="15.75" x14ac:dyDescent="0.25">
      <c r="A20" s="37"/>
      <c r="B20" s="45" t="s">
        <v>51</v>
      </c>
      <c r="C20" s="45"/>
      <c r="D20" s="45"/>
      <c r="E20" s="45"/>
      <c r="F20" s="46"/>
      <c r="G20" s="46"/>
      <c r="J20" s="39" t="s">
        <v>52</v>
      </c>
      <c r="K20" s="47" t="s">
        <v>53</v>
      </c>
      <c r="L20" s="47"/>
      <c r="M20" s="1"/>
      <c r="N20" s="43"/>
      <c r="O20" s="43"/>
      <c r="P20" s="43"/>
      <c r="Q20" s="1"/>
    </row>
    <row r="21" spans="1:17" ht="39" customHeight="1" x14ac:dyDescent="0.25">
      <c r="A21" s="37"/>
      <c r="B21" s="45" t="s">
        <v>54</v>
      </c>
      <c r="C21" s="45"/>
      <c r="D21" s="45"/>
      <c r="E21" s="45"/>
      <c r="F21" s="46"/>
      <c r="G21" s="46"/>
      <c r="J21" s="39" t="s">
        <v>55</v>
      </c>
      <c r="K21" s="47" t="s">
        <v>56</v>
      </c>
      <c r="L21" s="47"/>
      <c r="M21" s="1"/>
      <c r="N21" s="1"/>
      <c r="O21" s="1"/>
      <c r="P21" s="1"/>
      <c r="Q21" s="1"/>
    </row>
    <row r="22" spans="1:17" x14ac:dyDescent="0.25">
      <c r="A22" s="37"/>
      <c r="B22" s="40"/>
      <c r="C22" s="41"/>
      <c r="E22" s="42"/>
      <c r="I22" s="42"/>
      <c r="M22" s="1"/>
      <c r="N22" s="1"/>
      <c r="O22" s="1"/>
      <c r="P22" s="1"/>
      <c r="Q22" s="1"/>
    </row>
  </sheetData>
  <mergeCells count="6">
    <mergeCell ref="Q10:Q11"/>
    <mergeCell ref="A1:L1"/>
    <mergeCell ref="B20:G20"/>
    <mergeCell ref="K20:L20"/>
    <mergeCell ref="B21:G21"/>
    <mergeCell ref="K21:L21"/>
  </mergeCells>
  <pageMargins left="0.59055118110236215" right="0.23622047244094488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Рабенко Ігор Миколайович</dc:creator>
  <cp:lastModifiedBy>user</cp:lastModifiedBy>
  <cp:lastPrinted>2025-10-24T11:23:44Z</cp:lastPrinted>
  <dcterms:created xsi:type="dcterms:W3CDTF">2015-06-05T18:19:34Z</dcterms:created>
  <dcterms:modified xsi:type="dcterms:W3CDTF">2025-11-04T13:22:28Z</dcterms:modified>
</cp:coreProperties>
</file>