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ПЛР   732903,04 ( 651469,37) ПОВТОР 1\"/>
    </mc:Choice>
  </mc:AlternateContent>
  <xr:revisionPtr revIDLastSave="0" documentId="13_ncr:1_{16B4C686-6B8E-42C5-9E47-4C1E9A621B8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O6" i="1" s="1"/>
  <c r="M7" i="1"/>
  <c r="N7" i="1" s="1"/>
  <c r="P7" i="1" s="1"/>
  <c r="M8" i="1"/>
  <c r="M9" i="1"/>
  <c r="M10" i="1"/>
  <c r="M11" i="1"/>
  <c r="M12" i="1"/>
  <c r="M5" i="1"/>
  <c r="K12" i="1"/>
  <c r="J12" i="1"/>
  <c r="H12" i="1"/>
  <c r="F12" i="1"/>
  <c r="L11" i="1"/>
  <c r="K11" i="1"/>
  <c r="J11" i="1"/>
  <c r="H11" i="1"/>
  <c r="F11" i="1"/>
  <c r="K10" i="1"/>
  <c r="J10" i="1"/>
  <c r="H10" i="1"/>
  <c r="F10" i="1"/>
  <c r="L9" i="1"/>
  <c r="K9" i="1"/>
  <c r="J9" i="1"/>
  <c r="H9" i="1"/>
  <c r="F9" i="1"/>
  <c r="K8" i="1"/>
  <c r="J8" i="1"/>
  <c r="H8" i="1"/>
  <c r="F8" i="1"/>
  <c r="O7" i="1"/>
  <c r="L7" i="1"/>
  <c r="K7" i="1"/>
  <c r="J7" i="1"/>
  <c r="H7" i="1"/>
  <c r="F7" i="1"/>
  <c r="K6" i="1"/>
  <c r="L6" i="1" s="1"/>
  <c r="J6" i="1"/>
  <c r="H6" i="1"/>
  <c r="F6" i="1"/>
  <c r="L5" i="1"/>
  <c r="K5" i="1"/>
  <c r="J5" i="1"/>
  <c r="J13" i="1" s="1"/>
  <c r="H5" i="1"/>
  <c r="H13" i="1" s="1"/>
  <c r="F5" i="1"/>
  <c r="F13" i="1" s="1"/>
  <c r="N12" i="1" l="1"/>
  <c r="P12" i="1" s="1"/>
  <c r="O12" i="1"/>
  <c r="O9" i="1"/>
  <c r="N9" i="1"/>
  <c r="P9" i="1" s="1"/>
  <c r="O5" i="1"/>
  <c r="N5" i="1"/>
  <c r="O11" i="1"/>
  <c r="N11" i="1"/>
  <c r="P11" i="1" s="1"/>
  <c r="L13" i="1"/>
  <c r="O8" i="1"/>
  <c r="N8" i="1"/>
  <c r="O10" i="1"/>
  <c r="N10" i="1"/>
  <c r="N6" i="1"/>
  <c r="P6" i="1" s="1"/>
  <c r="L8" i="1"/>
  <c r="L10" i="1"/>
  <c r="L12" i="1"/>
  <c r="P10" i="1" l="1"/>
  <c r="N13" i="1"/>
  <c r="P13" i="1" s="1"/>
  <c r="P5" i="1"/>
  <c r="P8" i="1"/>
</calcChain>
</file>

<file path=xl/sharedStrings.xml><?xml version="1.0" encoding="utf-8"?>
<sst xmlns="http://schemas.openxmlformats.org/spreadsheetml/2006/main" count="44" uniqueCount="34">
  <si>
    <t xml:space="preserve">Медико-технічне завдання на реагенти для Українського Референс-центру з клінічної лабораторної діагностики та метрології в 2025 році </t>
  </si>
  <si>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</si>
  <si>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</si>
  <si>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</si>
  <si>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</si>
  <si>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</si>
  <si>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</si>
  <si>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</si>
  <si>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Цінова пропозиція фірми №3,  з ПДВ </t>
  </si>
  <si>
    <t xml:space="preserve">Ціна середня, з ПДВ 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</si>
  <si>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</si>
  <si>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</si>
  <si>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</si>
  <si>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</si>
  <si>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</si>
  <si>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Набір реагентів для кількісної діагностики Парвовірусу В19, методом ПЛР у реальному часі</t>
  </si>
  <si>
    <t>набір</t>
  </si>
  <si>
    <t>ОХМАТДИТ 16 514,82</t>
  </si>
  <si>
    <t>Набір реагентів для кількісної діагностики             ДНК CMV/EBV/HHV6, методом ПЛР в режимі реального часу (100 тестів)</t>
  </si>
  <si>
    <t>ОХМАТДИТ 34 826,03</t>
  </si>
  <si>
    <t>Набір для екстракції нуклеїнових кислот для ізоляції та очищення РНК/ДНК</t>
  </si>
  <si>
    <t>Набір реагентів для екстракції нуклейнових кислот  ізоляції та очищення ДНК</t>
  </si>
  <si>
    <t>Контрольний зразок ДНК Clostridium difficile</t>
  </si>
  <si>
    <t>Контрольний зразок  ДНК Chlamydia trachomatis</t>
  </si>
  <si>
    <t xml:space="preserve">Контрольний зразок атипової бактеріальної пневмонії </t>
  </si>
  <si>
    <t>Контрольний зразок ДНК Toxoplasma  gondii</t>
  </si>
  <si>
    <t>Загальна вартість: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</si>
  <si>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</si>
  <si>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</si>
  <si>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</si>
  <si>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</si>
  <si>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</si>
  <si>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</si>
  <si>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Закупівлі які не відбулись:
UA-2025-10-07-004015-a - 651 469,36
UA-2025-10-16-011698-a - 651 469,36
-162 867,34 була різниця
збільшення ціни на 10% від попередньої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</si>
</sst>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4" fillId="0" borderId="0" xfId="0" applyFont="1"/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11" fillId="0" borderId="0" xfId="0" applyFont="1"/>
    <xf numFmtId="0" fontId="10" fillId="0" borderId="2" xfId="0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4" fontId="3" fillId="0" borderId="2" xfId="0" applyNumberFormat="1" applyFont="1" applyBorder="1"/>
    <xf numFmtId="0" fontId="3" fillId="0" borderId="2" xfId="0" applyFont="1" applyBorder="1"/>
    <xf numFmtId="0" fontId="10" fillId="2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164" fontId="4" fillId="0" borderId="0" xfId="1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8" fillId="0" borderId="2" xfId="0" applyFont="1" applyBorder="1"/>
    <xf numFmtId="49" fontId="5" fillId="0" borderId="2" xfId="0" applyNumberFormat="1" applyFont="1" applyBorder="1" applyAlignment="1">
      <alignment horizontal="center" vertical="center"/>
    </xf>
  </cellXfs>
  <cellStyles count="3">
    <cellStyle name="Звичайний" xfId="0" builtinId="0"/>
    <cellStyle name="Обычный 2" xfId="2" xr:uid="{41FC7C52-BBBE-4FAE-B007-7BA728542C7B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workbookViewId="0">
      <selection activeCell="P10" sqref="P10"/>
    </sheetView>
  </sheetViews>
  <sheetFormatPr defaultRowHeight="15" x14ac:dyDescent="0.25"/>
  <cols>
    <col min="1" max="1" width="7.42578125" bestFit="1" customWidth="1"/>
    <col min="2" max="2" width="43.28515625" customWidth="1"/>
    <col min="3" max="3" width="10" bestFit="1" customWidth="1"/>
    <col min="4" max="4" width="8.7109375" bestFit="1" customWidth="1"/>
    <col min="5" max="5" width="11.42578125" bestFit="1" customWidth="1"/>
    <col min="6" max="6" width="12.7109375" bestFit="1" customWidth="1"/>
    <col min="7" max="7" width="11.42578125" bestFit="1" customWidth="1"/>
    <col min="8" max="8" width="12.7109375" bestFit="1" customWidth="1"/>
    <col min="9" max="9" width="11.42578125" bestFit="1" customWidth="1"/>
    <col min="10" max="10" width="12.7109375" bestFit="1" customWidth="1"/>
    <col min="11" max="11" width="11.42578125" bestFit="1" customWidth="1"/>
    <col min="12" max="12" width="12.7109375" bestFit="1" customWidth="1"/>
    <col min="13" max="13" width="11.42578125" bestFit="1" customWidth="1"/>
    <col min="14" max="14" width="14.28515625" bestFit="1" customWidth="1"/>
    <col min="15" max="15" width="11" bestFit="1" customWidth="1"/>
    <col min="16" max="16" width="14.28515625" bestFit="1" customWidth="1"/>
    <col min="17" max="17" width="41.28515625" customWidth="1"/>
  </cols>
  <sheetData>
    <row r="1" spans="1:17" ht="46.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  <c r="N1" s="1"/>
      <c r="O1" s="1"/>
      <c r="P1" s="1"/>
      <c r="Q1" s="1"/>
    </row>
    <row r="2" spans="1:17" ht="99" x14ac:dyDescent="0.25">
      <c r="A2" s="2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6" t="s">
        <v>6</v>
      </c>
      <c r="G2" s="7" t="s">
        <v>7</v>
      </c>
      <c r="H2" s="6" t="s">
        <v>6</v>
      </c>
      <c r="I2" s="6" t="s">
        <v>8</v>
      </c>
      <c r="J2" s="6" t="s">
        <v>6</v>
      </c>
      <c r="K2" s="8" t="s">
        <v>9</v>
      </c>
      <c r="L2" s="6" t="s">
        <v>6</v>
      </c>
      <c r="M2" s="9" t="s">
        <v>10</v>
      </c>
      <c r="N2" s="9" t="s">
        <v>11</v>
      </c>
      <c r="O2" s="9" t="s">
        <v>12</v>
      </c>
      <c r="P2" s="9" t="s">
        <v>13</v>
      </c>
      <c r="Q2" s="10" t="s">
        <v>14</v>
      </c>
    </row>
    <row r="3" spans="1:17" ht="16.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1"/>
      <c r="O3" s="12"/>
      <c r="P3" s="13"/>
      <c r="Q3" s="13"/>
    </row>
    <row r="4" spans="1:17" ht="16.5" x14ac:dyDescent="0.25">
      <c r="A4" s="52"/>
      <c r="B4" s="53"/>
      <c r="C4" s="53"/>
      <c r="D4" s="53"/>
      <c r="E4" s="53"/>
      <c r="F4" s="53"/>
      <c r="G4" s="14"/>
      <c r="H4" s="15"/>
      <c r="I4" s="15"/>
      <c r="J4" s="15"/>
      <c r="K4" s="15"/>
      <c r="L4" s="15"/>
      <c r="M4" s="16"/>
      <c r="N4" s="11"/>
      <c r="O4" s="12"/>
      <c r="P4" s="13"/>
      <c r="Q4" s="13"/>
    </row>
    <row r="5" spans="1:17" ht="49.5" x14ac:dyDescent="0.25">
      <c r="A5" s="4">
        <v>1</v>
      </c>
      <c r="B5" s="17" t="s">
        <v>15</v>
      </c>
      <c r="C5" s="18" t="s">
        <v>16</v>
      </c>
      <c r="D5" s="19">
        <v>1</v>
      </c>
      <c r="E5" s="20">
        <v>16514.82</v>
      </c>
      <c r="F5" s="20">
        <f t="shared" ref="F5:F12" si="0">D5*E5</f>
        <v>16514.82</v>
      </c>
      <c r="G5" s="20">
        <v>17150</v>
      </c>
      <c r="H5" s="21">
        <f t="shared" ref="H5:H12" si="1">D5*G5</f>
        <v>17150</v>
      </c>
      <c r="I5" s="21">
        <v>17750</v>
      </c>
      <c r="J5" s="21">
        <f t="shared" ref="J5:J12" si="2">D5*I5</f>
        <v>17750</v>
      </c>
      <c r="K5" s="22">
        <f t="shared" ref="K5:K12" si="3">(E5+G5+I5)/3</f>
        <v>17138.273333333334</v>
      </c>
      <c r="L5" s="21">
        <f t="shared" ref="L5:L12" si="4">K5*D5</f>
        <v>17138.273333333334</v>
      </c>
      <c r="M5" s="20">
        <f>K5-(K5*0.1)</f>
        <v>15424.446</v>
      </c>
      <c r="N5" s="20">
        <f t="shared" ref="N5:N12" si="5">M5*D5</f>
        <v>15424.446</v>
      </c>
      <c r="O5" s="20">
        <f t="shared" ref="O5:P12" si="6">M5-K5</f>
        <v>-1713.8273333333345</v>
      </c>
      <c r="P5" s="20">
        <f t="shared" si="6"/>
        <v>-1713.8273333333345</v>
      </c>
      <c r="Q5" s="17" t="s">
        <v>17</v>
      </c>
    </row>
    <row r="6" spans="1:17" ht="66" x14ac:dyDescent="0.25">
      <c r="A6" s="4">
        <v>2</v>
      </c>
      <c r="B6" s="23" t="s">
        <v>18</v>
      </c>
      <c r="C6" s="18" t="s">
        <v>16</v>
      </c>
      <c r="D6" s="19">
        <v>16</v>
      </c>
      <c r="E6" s="20">
        <v>34826.03</v>
      </c>
      <c r="F6" s="20">
        <f t="shared" si="0"/>
        <v>557216.48</v>
      </c>
      <c r="G6" s="20">
        <v>35520</v>
      </c>
      <c r="H6" s="21">
        <f t="shared" si="1"/>
        <v>568320</v>
      </c>
      <c r="I6" s="21">
        <v>35080</v>
      </c>
      <c r="J6" s="21">
        <f t="shared" si="2"/>
        <v>561280</v>
      </c>
      <c r="K6" s="22">
        <f t="shared" si="3"/>
        <v>35142.01</v>
      </c>
      <c r="L6" s="21">
        <f t="shared" si="4"/>
        <v>562272.16</v>
      </c>
      <c r="M6" s="20">
        <f t="shared" ref="M6:M12" si="7">K6-(K6*0.1)</f>
        <v>31627.809000000001</v>
      </c>
      <c r="N6" s="20">
        <f t="shared" si="5"/>
        <v>506044.94400000002</v>
      </c>
      <c r="O6" s="20">
        <f t="shared" si="6"/>
        <v>-3514.2010000000009</v>
      </c>
      <c r="P6" s="20">
        <f t="shared" si="6"/>
        <v>-56227.216000000015</v>
      </c>
      <c r="Q6" s="17" t="s">
        <v>19</v>
      </c>
    </row>
    <row r="7" spans="1:17" ht="99" customHeight="1" x14ac:dyDescent="0.25">
      <c r="A7" s="4">
        <v>3</v>
      </c>
      <c r="B7" s="23" t="s">
        <v>20</v>
      </c>
      <c r="C7" s="18" t="s">
        <v>16</v>
      </c>
      <c r="D7" s="19">
        <v>1</v>
      </c>
      <c r="E7" s="20">
        <v>10067.4</v>
      </c>
      <c r="F7" s="20">
        <f t="shared" si="0"/>
        <v>10067.4</v>
      </c>
      <c r="G7" s="20">
        <v>10500.5</v>
      </c>
      <c r="H7" s="21">
        <f t="shared" si="1"/>
        <v>10500.5</v>
      </c>
      <c r="I7" s="21">
        <v>10600</v>
      </c>
      <c r="J7" s="21">
        <f t="shared" si="2"/>
        <v>10600</v>
      </c>
      <c r="K7" s="22">
        <f t="shared" si="3"/>
        <v>10389.300000000001</v>
      </c>
      <c r="L7" s="21">
        <f t="shared" si="4"/>
        <v>10389.300000000001</v>
      </c>
      <c r="M7" s="20">
        <f t="shared" si="7"/>
        <v>9350.3700000000008</v>
      </c>
      <c r="N7" s="20">
        <f t="shared" si="5"/>
        <v>9350.3700000000008</v>
      </c>
      <c r="O7" s="20">
        <f t="shared" si="6"/>
        <v>-1038.9300000000003</v>
      </c>
      <c r="P7" s="20">
        <f t="shared" si="6"/>
        <v>-1038.9300000000003</v>
      </c>
      <c r="Q7" s="46" t="s">
        <v>33</v>
      </c>
    </row>
    <row r="8" spans="1:17" ht="49.5" x14ac:dyDescent="0.25">
      <c r="A8" s="4">
        <v>4</v>
      </c>
      <c r="B8" s="23" t="s">
        <v>21</v>
      </c>
      <c r="C8" s="18" t="s">
        <v>16</v>
      </c>
      <c r="D8" s="19">
        <v>17</v>
      </c>
      <c r="E8" s="20">
        <v>8682.6</v>
      </c>
      <c r="F8" s="20">
        <f t="shared" si="0"/>
        <v>147604.20000000001</v>
      </c>
      <c r="G8" s="20">
        <v>8700</v>
      </c>
      <c r="H8" s="21">
        <f t="shared" si="1"/>
        <v>147900</v>
      </c>
      <c r="I8" s="21">
        <v>9000</v>
      </c>
      <c r="J8" s="21">
        <f t="shared" si="2"/>
        <v>153000</v>
      </c>
      <c r="K8" s="22">
        <f t="shared" si="3"/>
        <v>8794.1999999999989</v>
      </c>
      <c r="L8" s="21">
        <f t="shared" si="4"/>
        <v>149501.4</v>
      </c>
      <c r="M8" s="20">
        <f t="shared" si="7"/>
        <v>7914.7799999999988</v>
      </c>
      <c r="N8" s="20">
        <f t="shared" si="5"/>
        <v>134551.25999999998</v>
      </c>
      <c r="O8" s="20">
        <f t="shared" si="6"/>
        <v>-879.42000000000007</v>
      </c>
      <c r="P8" s="20">
        <f t="shared" si="6"/>
        <v>-14950.140000000014</v>
      </c>
      <c r="Q8" s="47"/>
    </row>
    <row r="9" spans="1:17" ht="33" x14ac:dyDescent="0.25">
      <c r="A9" s="4">
        <v>5</v>
      </c>
      <c r="B9" s="23" t="s">
        <v>22</v>
      </c>
      <c r="C9" s="18" t="s">
        <v>16</v>
      </c>
      <c r="D9" s="19">
        <v>1</v>
      </c>
      <c r="E9" s="20">
        <v>9227.68</v>
      </c>
      <c r="F9" s="20">
        <f t="shared" si="0"/>
        <v>9227.68</v>
      </c>
      <c r="G9" s="20">
        <v>9550</v>
      </c>
      <c r="H9" s="21">
        <f t="shared" si="1"/>
        <v>9550</v>
      </c>
      <c r="I9" s="21">
        <v>10000</v>
      </c>
      <c r="J9" s="21">
        <f t="shared" si="2"/>
        <v>10000</v>
      </c>
      <c r="K9" s="22">
        <f t="shared" si="3"/>
        <v>9592.56</v>
      </c>
      <c r="L9" s="21">
        <f t="shared" si="4"/>
        <v>9592.56</v>
      </c>
      <c r="M9" s="20">
        <f t="shared" si="7"/>
        <v>8633.3040000000001</v>
      </c>
      <c r="N9" s="20">
        <f t="shared" si="5"/>
        <v>8633.3040000000001</v>
      </c>
      <c r="O9" s="20">
        <f t="shared" si="6"/>
        <v>-959.2559999999994</v>
      </c>
      <c r="P9" s="20">
        <f t="shared" si="6"/>
        <v>-959.2559999999994</v>
      </c>
      <c r="Q9" s="47"/>
    </row>
    <row r="10" spans="1:17" ht="33" x14ac:dyDescent="0.25">
      <c r="A10" s="4">
        <v>6</v>
      </c>
      <c r="B10" s="23" t="s">
        <v>23</v>
      </c>
      <c r="C10" s="18" t="s">
        <v>16</v>
      </c>
      <c r="D10" s="19">
        <v>1</v>
      </c>
      <c r="E10" s="20">
        <v>23520</v>
      </c>
      <c r="F10" s="20">
        <f t="shared" si="0"/>
        <v>23520</v>
      </c>
      <c r="G10" s="20">
        <v>25020</v>
      </c>
      <c r="H10" s="21">
        <f t="shared" si="1"/>
        <v>25020</v>
      </c>
      <c r="I10" s="21">
        <v>25000</v>
      </c>
      <c r="J10" s="21">
        <f t="shared" si="2"/>
        <v>25000</v>
      </c>
      <c r="K10" s="22">
        <f t="shared" si="3"/>
        <v>24513.333333333332</v>
      </c>
      <c r="L10" s="21">
        <f t="shared" si="4"/>
        <v>24513.333333333332</v>
      </c>
      <c r="M10" s="20">
        <f t="shared" si="7"/>
        <v>22062</v>
      </c>
      <c r="N10" s="20">
        <f t="shared" si="5"/>
        <v>22062</v>
      </c>
      <c r="O10" s="20">
        <f t="shared" si="6"/>
        <v>-2451.3333333333321</v>
      </c>
      <c r="P10" s="20">
        <f t="shared" si="6"/>
        <v>-2451.3333333333321</v>
      </c>
      <c r="Q10" s="47"/>
    </row>
    <row r="11" spans="1:17" ht="33" x14ac:dyDescent="0.25">
      <c r="A11" s="4">
        <v>7</v>
      </c>
      <c r="B11" s="23" t="s">
        <v>24</v>
      </c>
      <c r="C11" s="18" t="s">
        <v>16</v>
      </c>
      <c r="D11" s="19">
        <v>1</v>
      </c>
      <c r="E11" s="20">
        <v>19294.240000000002</v>
      </c>
      <c r="F11" s="20">
        <f t="shared" si="0"/>
        <v>19294.240000000002</v>
      </c>
      <c r="G11" s="20">
        <v>20000.8</v>
      </c>
      <c r="H11" s="21">
        <f t="shared" si="1"/>
        <v>20000.8</v>
      </c>
      <c r="I11" s="21">
        <v>19980</v>
      </c>
      <c r="J11" s="21">
        <f t="shared" si="2"/>
        <v>19980</v>
      </c>
      <c r="K11" s="22">
        <f t="shared" si="3"/>
        <v>19758.346666666668</v>
      </c>
      <c r="L11" s="21">
        <f t="shared" si="4"/>
        <v>19758.346666666668</v>
      </c>
      <c r="M11" s="20">
        <f t="shared" si="7"/>
        <v>17782.512000000002</v>
      </c>
      <c r="N11" s="20">
        <f t="shared" si="5"/>
        <v>17782.512000000002</v>
      </c>
      <c r="O11" s="20">
        <f t="shared" si="6"/>
        <v>-1975.8346666666657</v>
      </c>
      <c r="P11" s="20">
        <f t="shared" si="6"/>
        <v>-1975.8346666666657</v>
      </c>
      <c r="Q11" s="47"/>
    </row>
    <row r="12" spans="1:17" ht="33" x14ac:dyDescent="0.25">
      <c r="A12" s="4">
        <v>8</v>
      </c>
      <c r="B12" s="23" t="s">
        <v>25</v>
      </c>
      <c r="C12" s="18" t="s">
        <v>16</v>
      </c>
      <c r="D12" s="19">
        <v>1</v>
      </c>
      <c r="E12" s="20">
        <v>20972</v>
      </c>
      <c r="F12" s="20">
        <f t="shared" si="0"/>
        <v>20972</v>
      </c>
      <c r="G12" s="20">
        <v>21372</v>
      </c>
      <c r="H12" s="21">
        <f t="shared" si="1"/>
        <v>21372</v>
      </c>
      <c r="I12" s="21">
        <v>21170</v>
      </c>
      <c r="J12" s="21">
        <f t="shared" si="2"/>
        <v>21170</v>
      </c>
      <c r="K12" s="22">
        <f t="shared" si="3"/>
        <v>21171.333333333332</v>
      </c>
      <c r="L12" s="21">
        <f t="shared" si="4"/>
        <v>21171.333333333332</v>
      </c>
      <c r="M12" s="20">
        <f t="shared" si="7"/>
        <v>19054.199999999997</v>
      </c>
      <c r="N12" s="20">
        <f t="shared" si="5"/>
        <v>19054.199999999997</v>
      </c>
      <c r="O12" s="20">
        <f t="shared" si="6"/>
        <v>-2117.133333333335</v>
      </c>
      <c r="P12" s="20">
        <f t="shared" si="6"/>
        <v>-2117.133333333335</v>
      </c>
      <c r="Q12" s="48"/>
    </row>
    <row r="13" spans="1:17" ht="16.5" x14ac:dyDescent="0.25">
      <c r="A13" s="24"/>
      <c r="B13" s="25"/>
      <c r="C13" s="54" t="s">
        <v>26</v>
      </c>
      <c r="D13" s="54"/>
      <c r="E13" s="54"/>
      <c r="F13" s="26">
        <f>SUM(F5:F12)</f>
        <v>804416.82</v>
      </c>
      <c r="G13" s="27"/>
      <c r="H13" s="28">
        <f>SUM(H5:H12)</f>
        <v>819813.3</v>
      </c>
      <c r="I13" s="28"/>
      <c r="J13" s="28">
        <f>SUM(J5:J12)</f>
        <v>818780</v>
      </c>
      <c r="K13" s="29"/>
      <c r="L13" s="28">
        <f>SUM(L5:L12)</f>
        <v>814336.7066666669</v>
      </c>
      <c r="M13" s="30"/>
      <c r="N13" s="31">
        <f>SUM(N5:N12)</f>
        <v>732903.03599999996</v>
      </c>
      <c r="O13" s="32"/>
      <c r="P13" s="31">
        <f>N13-L13</f>
        <v>-81433.670666666934</v>
      </c>
      <c r="Q13" s="30"/>
    </row>
    <row r="14" spans="1:17" ht="16.5" x14ac:dyDescent="0.25">
      <c r="A14" s="33"/>
      <c r="B14" s="34"/>
      <c r="C14" s="35"/>
      <c r="D14" s="36"/>
      <c r="E14" s="35"/>
      <c r="F14" s="37"/>
      <c r="G14" s="38"/>
      <c r="H14" s="37"/>
      <c r="I14" s="37"/>
      <c r="J14" s="37"/>
      <c r="K14" s="39"/>
      <c r="L14" s="37"/>
      <c r="M14" s="16"/>
      <c r="N14" s="40"/>
      <c r="O14" s="40"/>
      <c r="P14" s="40"/>
      <c r="Q14" s="16"/>
    </row>
    <row r="15" spans="1:17" ht="15.75" x14ac:dyDescent="0.25">
      <c r="A15" s="1"/>
      <c r="B15" s="43" t="s">
        <v>27</v>
      </c>
      <c r="C15" s="43"/>
      <c r="D15" s="43"/>
      <c r="E15" s="43"/>
      <c r="F15" s="44"/>
      <c r="G15" s="44"/>
      <c r="J15" s="41" t="s">
        <v>28</v>
      </c>
      <c r="K15" s="45" t="s">
        <v>29</v>
      </c>
      <c r="L15" s="45"/>
      <c r="M15" s="42"/>
      <c r="N15" s="42"/>
      <c r="O15" s="42"/>
      <c r="P15" s="42"/>
      <c r="Q15" s="1"/>
    </row>
    <row r="16" spans="1:17" ht="36" customHeight="1" x14ac:dyDescent="0.25">
      <c r="A16" s="1"/>
      <c r="B16" s="43" t="s">
        <v>30</v>
      </c>
      <c r="C16" s="43"/>
      <c r="D16" s="43"/>
      <c r="E16" s="43"/>
      <c r="F16" s="44"/>
      <c r="G16" s="44"/>
      <c r="J16" s="41" t="s">
        <v>31</v>
      </c>
      <c r="K16" s="45" t="s">
        <v>32</v>
      </c>
      <c r="L16" s="45"/>
      <c r="M16" s="1"/>
      <c r="N16" s="1"/>
      <c r="O16" s="1"/>
      <c r="P16" s="1"/>
      <c r="Q16" s="1"/>
    </row>
  </sheetData>
  <mergeCells count="9">
    <mergeCell ref="B16:G16"/>
    <mergeCell ref="K16:L16"/>
    <mergeCell ref="Q7:Q12"/>
    <mergeCell ref="A1:L1"/>
    <mergeCell ref="A3:L3"/>
    <mergeCell ref="A4:F4"/>
    <mergeCell ref="C13:E13"/>
    <mergeCell ref="B15:G15"/>
    <mergeCell ref="K15:L15"/>
  </mergeCells>
  <pageMargins left="0.59055118110236215" right="0.23622047244094488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Рабенко Ігор Миколайович</dc:creator>
  <cp:lastModifiedBy>user</cp:lastModifiedBy>
  <cp:lastPrinted>2025-10-24T11:16:59Z</cp:lastPrinted>
  <dcterms:created xsi:type="dcterms:W3CDTF">2015-06-05T18:19:34Z</dcterms:created>
  <dcterms:modified xsi:type="dcterms:W3CDTF">2025-11-04T08:50:33Z</dcterms:modified>
</cp:coreProperties>
</file>